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еречень с 01.01.2024" sheetId="9" r:id="rId1"/>
    <sheet name="Перечень ТС с 24.01.2024" sheetId="7" r:id="rId2"/>
    <sheet name="Лаборатория_с 01.01.2024" sheetId="8" r:id="rId3"/>
    <sheet name="Перечень с 01.01.2022" sheetId="6" state="hidden" r:id="rId4"/>
  </sheets>
  <definedNames>
    <definedName name="_xlnm.Print_Area" localSheetId="3">'Перечень с 01.01.2022'!$A$1:$D$59</definedName>
    <definedName name="_xlnm.Print_Area" localSheetId="0">'Перечень с 01.01.2024'!$A$1:$D$43</definedName>
    <definedName name="_xlnm.Print_Area" localSheetId="1">'Перечень ТС с 24.01.2024'!$A$1:$E$22</definedName>
  </definedNames>
  <calcPr calcId="152511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C51" i="6"/>
  <c r="C50" i="6"/>
  <c r="C49" i="6"/>
  <c r="C48" i="6"/>
  <c r="C47" i="6"/>
  <c r="C46" i="6"/>
  <c r="C45" i="6"/>
  <c r="A45" i="6"/>
  <c r="A46" i="6" s="1"/>
  <c r="A47" i="6" s="1"/>
  <c r="A48" i="6" s="1"/>
  <c r="A49" i="6" s="1"/>
  <c r="A50" i="6" s="1"/>
  <c r="A51" i="6" s="1"/>
  <c r="C44" i="6"/>
  <c r="A44" i="6"/>
  <c r="F43" i="6"/>
  <c r="C43" i="6"/>
  <c r="A43" i="6"/>
  <c r="F42" i="6"/>
  <c r="C42" i="6"/>
  <c r="F41" i="6"/>
  <c r="D41" i="6"/>
  <c r="C41" i="6"/>
  <c r="F40" i="6"/>
  <c r="C40" i="6"/>
  <c r="F36" i="6"/>
  <c r="C36" i="6"/>
  <c r="F32" i="6"/>
  <c r="C32" i="6"/>
  <c r="F28" i="6"/>
  <c r="C28" i="6"/>
  <c r="F25" i="6"/>
  <c r="C25" i="6"/>
  <c r="F24" i="6"/>
  <c r="C24" i="6"/>
  <c r="F23" i="6"/>
  <c r="D23" i="6"/>
  <c r="C23" i="6"/>
  <c r="D22" i="6"/>
  <c r="C22" i="6" s="1"/>
  <c r="F21" i="6"/>
  <c r="C21" i="6"/>
  <c r="F20" i="6"/>
  <c r="C20" i="6"/>
  <c r="D19" i="6"/>
  <c r="F19" i="6" s="1"/>
  <c r="C19" i="6"/>
  <c r="D18" i="6"/>
  <c r="C18" i="6"/>
  <c r="D17" i="6"/>
  <c r="C17" i="6" s="1"/>
  <c r="D16" i="6"/>
  <c r="F16" i="6" s="1"/>
  <c r="C16" i="6"/>
  <c r="C15" i="6"/>
  <c r="D14" i="6"/>
  <c r="F14" i="6" s="1"/>
  <c r="C14" i="6"/>
  <c r="D13" i="6"/>
  <c r="F13" i="6" s="1"/>
  <c r="C13" i="6"/>
  <c r="F12" i="6"/>
  <c r="D12" i="6"/>
  <c r="C12" i="6"/>
  <c r="F10" i="6"/>
  <c r="C10" i="6"/>
  <c r="F9" i="6"/>
  <c r="C9" i="6"/>
  <c r="F17" i="6" l="1"/>
  <c r="F22" i="6"/>
  <c r="F34" i="6"/>
  <c r="F31" i="6"/>
  <c r="F39" i="6"/>
  <c r="C38" i="6"/>
  <c r="D38" i="6"/>
  <c r="F38" i="6"/>
  <c r="F29" i="6"/>
  <c r="F26" i="6"/>
  <c r="C39" i="6"/>
  <c r="D39" i="6"/>
  <c r="F30" i="6"/>
  <c r="F37" i="6"/>
  <c r="F33" i="6"/>
  <c r="C31" i="6"/>
  <c r="D31" i="6"/>
  <c r="C26" i="6"/>
  <c r="D26" i="6"/>
  <c r="C30" i="6"/>
  <c r="D30" i="6"/>
  <c r="F27" i="6"/>
  <c r="D27" i="6"/>
  <c r="C27" i="6"/>
  <c r="C34" i="6"/>
  <c r="D34" i="6"/>
  <c r="C37" i="6"/>
  <c r="D37" i="6"/>
  <c r="C35" i="6"/>
  <c r="D35" i="6"/>
  <c r="F35" i="6"/>
  <c r="C29" i="6"/>
  <c r="D29" i="6"/>
  <c r="C33" i="6"/>
  <c r="D33" i="6"/>
</calcChain>
</file>

<file path=xl/sharedStrings.xml><?xml version="1.0" encoding="utf-8"?>
<sst xmlns="http://schemas.openxmlformats.org/spreadsheetml/2006/main" count="252" uniqueCount="181">
  <si>
    <t>№ п/п</t>
  </si>
  <si>
    <t>Наименование услуги</t>
  </si>
  <si>
    <t>Цена без НДС, руб.</t>
  </si>
  <si>
    <t>Цена с НДС, руб.</t>
  </si>
  <si>
    <t xml:space="preserve">Основание </t>
  </si>
  <si>
    <t>Д 15-20 мм</t>
  </si>
  <si>
    <t>Д 25-40 мм</t>
  </si>
  <si>
    <t>Д 50-100 мм</t>
  </si>
  <si>
    <t>Приказ № 24 от 21.02.2019</t>
  </si>
  <si>
    <t>Монтаж приборов учета холодной воды без реконструкции подводки</t>
  </si>
  <si>
    <t>Калькуляция на демонтаж приборов учета холодной воды</t>
  </si>
  <si>
    <t>Калькуляция на установку приборов учета холодной воды</t>
  </si>
  <si>
    <t>Приказ № 22 от 17.01.2020</t>
  </si>
  <si>
    <t>Приказ № 28 от 21.01.2020</t>
  </si>
  <si>
    <t>Приказ № 26 от 20.01.2020</t>
  </si>
  <si>
    <t>Приказ № 29 от 22.01.2020</t>
  </si>
  <si>
    <t>Калькуляция на опломбирование приборов учета, пожарных кранов, задвижек</t>
  </si>
  <si>
    <t>Приказ № 34  от 24.01.2020</t>
  </si>
  <si>
    <t>Приказ № 48 от 03.02.2020</t>
  </si>
  <si>
    <t>Заместитель директора по экономике</t>
  </si>
  <si>
    <t>до Д 150 мм</t>
  </si>
  <si>
    <t>до Д 200 мм</t>
  </si>
  <si>
    <t>до Д 300 мм</t>
  </si>
  <si>
    <t>Предрейсовый (послерейсовый) медосмотр водителя (рабочие дни)</t>
  </si>
  <si>
    <t>Предрейсовый (послерейсовый) медосмотр водителя (выходные и праздничные дни)</t>
  </si>
  <si>
    <t>Приказ № 28 от 09.02.2021</t>
  </si>
  <si>
    <t>Приказ №238 от 11.12.2020</t>
  </si>
  <si>
    <t>Приказ № 34 от 12.02.2021</t>
  </si>
  <si>
    <t>Приказ № 50 от 26.02.2021</t>
  </si>
  <si>
    <t>Приказ № 81 от 19.04.2021</t>
  </si>
  <si>
    <t>Приказ № 80 от 19.04.2021</t>
  </si>
  <si>
    <t>Приказ № 79 от 19.04.2021</t>
  </si>
  <si>
    <t>Отключение и подключение абонента к системе водоснабжения</t>
  </si>
  <si>
    <t>Работы по подключению временного водопровода для организаций г. Северска</t>
  </si>
  <si>
    <t>Разовый выезд бригады по устранению подпора на наружных канализационных сетях для организаций г.Северска</t>
  </si>
  <si>
    <t>Начальник ПЭО</t>
  </si>
  <si>
    <t>Левыченкова Г.Г.</t>
  </si>
  <si>
    <t>Разовый выезд бригады для локализации аварий на инженерных (водопроводных, канализационных, отопления) сетях в многоквартирных домах г.Северска</t>
  </si>
  <si>
    <t>Оформление и выдача выписки из журнала аварийных работ на внутренних сантехнических системах города</t>
  </si>
  <si>
    <t>Проведение испытаний пожарного гидранта</t>
  </si>
  <si>
    <t xml:space="preserve">Повторное опломбирование приборов учета воды </t>
  </si>
  <si>
    <t>Прочистка 1м канализационного выпуска Д 100-250 мм</t>
  </si>
  <si>
    <t>Проведение микробиологического анализа воды</t>
  </si>
  <si>
    <t>Опломбирование приборов учета, пожарных кранов, задвижек</t>
  </si>
  <si>
    <t>Стоимость машино-часа илососной машины КО-507А-2 для организаций г.Северска</t>
  </si>
  <si>
    <t>_________________Е.А.Афанасьева</t>
  </si>
  <si>
    <t>Стоимость машино-часа экскаватора Hyundai Robex R-140 W-7 №0374ТК</t>
  </si>
  <si>
    <t>Стоимость машино-часа экскаватора Hyundai Robex R140 OW-7 №0374ТК с гидравлическим молотом Delta-F10</t>
  </si>
  <si>
    <t>Стоимость машино-часа экскаватора Hyundai R-200 W7 №5620</t>
  </si>
  <si>
    <t>Стоимость машино-часа КАМАЗ 532150 КО-512 X879BA</t>
  </si>
  <si>
    <t>Стоимость машино-часа ЗИЛ-431410 У113ВВ с компрессорной установкой (HB-10\8М2)</t>
  </si>
  <si>
    <t>Стоимость машино-часа экскаватора-погрузчика на базе трактора "Машина дорожная универсальная МДУ-2"                      № 18-29</t>
  </si>
  <si>
    <t>Стоимость машино-часа КАМАЗ 5511 № Е850МВ</t>
  </si>
  <si>
    <t>Стоимость машино-часа илососной машины КО-507А-2 для населения г.Северска</t>
  </si>
  <si>
    <t>Аварийное обслуживание жилищного фонда (абонентская плата), руб/кв.м. в месяц</t>
  </si>
  <si>
    <t>Аварийное обслуживание организаций города (абонентская плата),  руб/кв.м. в месяц</t>
  </si>
  <si>
    <t>калькуляция</t>
  </si>
  <si>
    <t>Разовый выезд бригады по локализации аварий на внутренних системах отопления, водопровода и канализации для организаций г.Северска</t>
  </si>
  <si>
    <t xml:space="preserve">Перечень платных услуг, оказываемых АО "СВК"с 01.01.2022 </t>
  </si>
  <si>
    <t>Приложение к приказу №___________</t>
  </si>
  <si>
    <t>от "_______"___________________2021г.</t>
  </si>
  <si>
    <t>Цена                            за 1 маш.час.,                    без НДС, руб.</t>
  </si>
  <si>
    <t>Цена                            за 1 маш.час.,                    с НДС, руб.</t>
  </si>
  <si>
    <t>Илососная машина КО-507А-2 для организаций г.Северска (объем цистерны -7 м3)</t>
  </si>
  <si>
    <t>Илососная машина КО-507А-2 для населения г.Северска                  (объем цистерны -7 м3)</t>
  </si>
  <si>
    <t>Экскаватор Hyundai Robex R-140 W-7 (объем ковша - 0,5 м3)</t>
  </si>
  <si>
    <t>Экскаватор Hyundai Robex R140 OW-7 с гидравлическим молотом Delta-F10</t>
  </si>
  <si>
    <t>Экскаватор Hyundai R-200 W7 (объем ковша - 0,8 м3)</t>
  </si>
  <si>
    <t xml:space="preserve">Экскаватор-погрузчик на базе трактора "Машина дорожная универсальная МДУ-2" (объем ковша - 1,2 м3)       </t>
  </si>
  <si>
    <t>КАМАЗ 532150 КО-512 (каналопромывочная машина)</t>
  </si>
  <si>
    <t>КАМАЗ 5511 самосвал (объем кузова - 10 м3)</t>
  </si>
  <si>
    <t>ЗИЛ-431410 с компрессорной установкой (HB-10\8М2)</t>
  </si>
  <si>
    <t>4 часа</t>
  </si>
  <si>
    <t>2 часа</t>
  </si>
  <si>
    <t>Минимальное время заказа*</t>
  </si>
  <si>
    <t>*время заказа учитывает время проезда до Заказчика и возврат в гараж (0,5ч.)</t>
  </si>
  <si>
    <t>Указанные тарифы действуют на территории г.Северск.</t>
  </si>
  <si>
    <t>Перечень оказываемых услуг</t>
  </si>
  <si>
    <t>Цена за единицу исследования, без НДС, руб.</t>
  </si>
  <si>
    <t>Цена за единицу исследования, с НДС, руб.</t>
  </si>
  <si>
    <t>1.</t>
  </si>
  <si>
    <t>Лабораторные исследования по отдельным показателям*</t>
  </si>
  <si>
    <t>1.1.</t>
  </si>
  <si>
    <t>алюминий</t>
  </si>
  <si>
    <t>1.2.</t>
  </si>
  <si>
    <t>аммиак и ионы аммония</t>
  </si>
  <si>
    <t>1.3.</t>
  </si>
  <si>
    <t>АПАВ</t>
  </si>
  <si>
    <t>1.4.</t>
  </si>
  <si>
    <t>БПК (полное)</t>
  </si>
  <si>
    <t>1.5.</t>
  </si>
  <si>
    <t>БПК5</t>
  </si>
  <si>
    <t>1.6.</t>
  </si>
  <si>
    <t>взвешенные вещества</t>
  </si>
  <si>
    <t>водородный показатель рН</t>
  </si>
  <si>
    <t>железо общее</t>
  </si>
  <si>
    <t>жесткость общая</t>
  </si>
  <si>
    <t>1.7.</t>
  </si>
  <si>
    <t>кадмий</t>
  </si>
  <si>
    <t>1.8.</t>
  </si>
  <si>
    <t>кремний</t>
  </si>
  <si>
    <t>1.9.</t>
  </si>
  <si>
    <t>марганец</t>
  </si>
  <si>
    <t>1.10.</t>
  </si>
  <si>
    <t>медь</t>
  </si>
  <si>
    <t>1.11.</t>
  </si>
  <si>
    <t>молибден</t>
  </si>
  <si>
    <t>1.12.</t>
  </si>
  <si>
    <t>мышьяк</t>
  </si>
  <si>
    <t>1.13.</t>
  </si>
  <si>
    <t>мутность</t>
  </si>
  <si>
    <t>1.14.</t>
  </si>
  <si>
    <t>нефтепродукты</t>
  </si>
  <si>
    <t>1.15.</t>
  </si>
  <si>
    <t>нитраты</t>
  </si>
  <si>
    <t>1.16.</t>
  </si>
  <si>
    <t>нитриты</t>
  </si>
  <si>
    <t>1.17.</t>
  </si>
  <si>
    <t>общая минерализация (сухой остаток)</t>
  </si>
  <si>
    <t>1.18.</t>
  </si>
  <si>
    <t>общая альфа-радиоактивность</t>
  </si>
  <si>
    <t>1.19.</t>
  </si>
  <si>
    <t>общая бета-радиоактивность</t>
  </si>
  <si>
    <t>1.20.</t>
  </si>
  <si>
    <t>окисляемость перманганатная</t>
  </si>
  <si>
    <t>1.21.</t>
  </si>
  <si>
    <t>остаточный активный хлор связанный</t>
  </si>
  <si>
    <t>1.22.</t>
  </si>
  <si>
    <t>сульфаты</t>
  </si>
  <si>
    <t>1.23.</t>
  </si>
  <si>
    <t>фенол (летучий)</t>
  </si>
  <si>
    <t>1.27.</t>
  </si>
  <si>
    <t>фосфаты по фосфору</t>
  </si>
  <si>
    <t>1.24.</t>
  </si>
  <si>
    <t>фториды</t>
  </si>
  <si>
    <t>1.25.</t>
  </si>
  <si>
    <t>хлориды</t>
  </si>
  <si>
    <t>1.30.</t>
  </si>
  <si>
    <t>химическое потребление кислорода (ХПК)</t>
  </si>
  <si>
    <t>1.26.</t>
  </si>
  <si>
    <t>цветность</t>
  </si>
  <si>
    <t>ОКБ</t>
  </si>
  <si>
    <t>1.28.</t>
  </si>
  <si>
    <t>ОМЧ</t>
  </si>
  <si>
    <t>1.29.</t>
  </si>
  <si>
    <t>Escherichia coll</t>
  </si>
  <si>
    <t>энтерококки</t>
  </si>
  <si>
    <t>2.</t>
  </si>
  <si>
    <t xml:space="preserve">Микробиологический анализ воды </t>
  </si>
  <si>
    <t>3.</t>
  </si>
  <si>
    <t>Оформление протокола</t>
  </si>
  <si>
    <t>* стоимость без учета транспортных расходов</t>
  </si>
  <si>
    <t>Повторное опломбирование приборов учета воды (население)</t>
  </si>
  <si>
    <t>Повторное опломбирование приборов учета, пожарных кранов, задвижек (для организаций)</t>
  </si>
  <si>
    <t>Отключение и подключение абонента к системе водоснабжения (кроме группы потребителей "Население")</t>
  </si>
  <si>
    <t xml:space="preserve">Отключение и подключение абонента к системе водоснабжения (для группы потребителей "Население") (Постановление Правительства РФ от 06.05.2011 № 354, п.121(1)) </t>
  </si>
  <si>
    <t>Прочистка 1м канализационного выпуска Д 100-250 мм                   (без учета транспортных расходов на доставку персонала и стоимости воды на прочистку)</t>
  </si>
  <si>
    <t xml:space="preserve">Перечень платных услуг, оказываемых АО "СВК"с 01.01.2024 </t>
  </si>
  <si>
    <t>Стоимость лабораторных исследований (1 проба)</t>
  </si>
  <si>
    <t>с 01.01.2024</t>
  </si>
  <si>
    <t>никель</t>
  </si>
  <si>
    <t>селен</t>
  </si>
  <si>
    <t>формальдегид</t>
  </si>
  <si>
    <t>1.31.</t>
  </si>
  <si>
    <t>хром</t>
  </si>
  <si>
    <t>1.32.</t>
  </si>
  <si>
    <t>1.33.</t>
  </si>
  <si>
    <t>1.34.</t>
  </si>
  <si>
    <t>1.35.</t>
  </si>
  <si>
    <t>споры сульфитредицирующих клостридий</t>
  </si>
  <si>
    <t>1.36.</t>
  </si>
  <si>
    <t>1.37.</t>
  </si>
  <si>
    <t xml:space="preserve">Трактор МТЗ </t>
  </si>
  <si>
    <t xml:space="preserve">Приложение № 1 к приказу </t>
  </si>
  <si>
    <t xml:space="preserve">Приложение № 3 к приказу </t>
  </si>
  <si>
    <t>№ 317 от 11.12.2023г.</t>
  </si>
  <si>
    <t>1 час</t>
  </si>
  <si>
    <t xml:space="preserve">Перечень транспортных услуг, оказываемых АО "СВК" с 24.01.2024 </t>
  </si>
  <si>
    <t>№ 22 от 24.01.2024г.</t>
  </si>
  <si>
    <t>Аварийное обслуживание жилищного фонда (абонентская плата), руб/кв.м. в месяц (для договоров, заключенных до 01.07.2021, с пролонгацией)</t>
  </si>
  <si>
    <t>Аварийное обслуживание организаций города (абонентская плата),  руб/кв.м. в месяц (для договоров, заключенных до 01.07.2021, с пролонгацией)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</si>
</sst>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16" fillId="0" borderId="0" xfId="0" applyFont="1"/>
    <xf numFmtId="0" fontId="8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5" fillId="0" borderId="0" xfId="0" applyFont="1"/>
    <xf numFmtId="0" fontId="15" fillId="0" borderId="0" xfId="2" applyFont="1"/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1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4" applyAlignment="1">
      <alignment horizontal="center"/>
    </xf>
    <xf numFmtId="0" fontId="2" fillId="0" borderId="0" xfId="4"/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4" fillId="0" borderId="1" xfId="4" applyFont="1" applyBorder="1" applyAlignment="1">
      <alignment horizontal="left"/>
    </xf>
    <xf numFmtId="4" fontId="4" fillId="0" borderId="1" xfId="4" applyNumberFormat="1" applyFont="1" applyBorder="1" applyAlignment="1">
      <alignment horizontal="center"/>
    </xf>
    <xf numFmtId="0" fontId="4" fillId="0" borderId="0" xfId="4" applyFont="1"/>
    <xf numFmtId="0" fontId="4" fillId="0" borderId="1" xfId="4" applyFont="1" applyBorder="1"/>
    <xf numFmtId="4" fontId="4" fillId="0" borderId="1" xfId="4" applyNumberFormat="1" applyFont="1" applyFill="1" applyBorder="1" applyAlignment="1">
      <alignment horizontal="center"/>
    </xf>
    <xf numFmtId="16" fontId="4" fillId="0" borderId="1" xfId="4" applyNumberFormat="1" applyFont="1" applyBorder="1" applyAlignment="1">
      <alignment horizontal="center"/>
    </xf>
    <xf numFmtId="17" fontId="4" fillId="0" borderId="1" xfId="4" applyNumberFormat="1" applyFont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23" fillId="0" borderId="1" xfId="4" applyFont="1" applyBorder="1"/>
    <xf numFmtId="4" fontId="23" fillId="0" borderId="1" xfId="4" applyNumberFormat="1" applyFont="1" applyFill="1" applyBorder="1" applyAlignment="1">
      <alignment horizontal="center"/>
    </xf>
    <xf numFmtId="4" fontId="23" fillId="0" borderId="1" xfId="4" applyNumberFormat="1" applyFont="1" applyBorder="1" applyAlignment="1">
      <alignment horizontal="center"/>
    </xf>
    <xf numFmtId="0" fontId="24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 applyAlignment="1"/>
    <xf numFmtId="2" fontId="4" fillId="0" borderId="0" xfId="4" applyNumberFormat="1" applyFont="1" applyAlignment="1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23" fillId="0" borderId="1" xfId="6" applyFont="1" applyBorder="1" applyAlignment="1">
      <alignment horizontal="center"/>
    </xf>
    <xf numFmtId="0" fontId="1" fillId="0" borderId="0" xfId="4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 indent="18"/>
    </xf>
    <xf numFmtId="0" fontId="21" fillId="0" borderId="0" xfId="0" applyFont="1" applyAlignment="1">
      <alignment horizontal="left" indent="4"/>
    </xf>
    <xf numFmtId="0" fontId="1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23" fillId="0" borderId="5" xfId="4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0" borderId="8" xfId="4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indent="12"/>
    </xf>
    <xf numFmtId="0" fontId="18" fillId="0" borderId="0" xfId="0" applyFont="1" applyFill="1"/>
    <xf numFmtId="2" fontId="4" fillId="0" borderId="0" xfId="4" applyNumberFormat="1" applyFont="1"/>
    <xf numFmtId="2" fontId="0" fillId="0" borderId="0" xfId="0" applyNumberFormat="1"/>
  </cellXfs>
  <cellStyles count="7">
    <cellStyle name="Обычный" xfId="0" builtinId="0"/>
    <cellStyle name="Обычный 12" xfId="2"/>
    <cellStyle name="Обычный 4" xfId="3"/>
    <cellStyle name="Обычный 5 2" xfId="4"/>
    <cellStyle name="Обычный_Тарифы по АДС 2002г" xfId="1"/>
    <cellStyle name="Финансовый" xfId="6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zoomScaleNormal="100" zoomScaleSheetLayoutView="90" workbookViewId="0">
      <selection activeCell="C18" sqref="C18"/>
    </sheetView>
  </sheetViews>
  <sheetFormatPr defaultRowHeight="15" x14ac:dyDescent="0.25"/>
  <cols>
    <col min="1" max="1" width="7" style="19" customWidth="1"/>
    <col min="2" max="2" width="75.140625" style="1" customWidth="1"/>
    <col min="3" max="3" width="24.5703125" customWidth="1"/>
    <col min="4" max="4" width="23.7109375" customWidth="1"/>
  </cols>
  <sheetData>
    <row r="1" spans="1:5" ht="16.5" x14ac:dyDescent="0.25">
      <c r="A1" s="85"/>
      <c r="B1" s="85"/>
      <c r="C1" s="82" t="s">
        <v>173</v>
      </c>
      <c r="D1" s="81"/>
    </row>
    <row r="2" spans="1:5" ht="16.5" x14ac:dyDescent="0.25">
      <c r="A2" s="85"/>
      <c r="B2" s="85"/>
      <c r="C2" s="82" t="s">
        <v>175</v>
      </c>
      <c r="D2" s="81"/>
    </row>
    <row r="3" spans="1:5" ht="16.5" x14ac:dyDescent="0.25">
      <c r="A3" s="85"/>
      <c r="B3" s="85"/>
      <c r="C3" s="29"/>
      <c r="D3" s="29"/>
    </row>
    <row r="4" spans="1:5" ht="16.5" x14ac:dyDescent="0.25">
      <c r="A4" s="74"/>
      <c r="B4" s="74"/>
      <c r="C4" s="29"/>
      <c r="D4" s="29"/>
    </row>
    <row r="5" spans="1:5" ht="15.75" x14ac:dyDescent="0.25">
      <c r="D5" s="6"/>
    </row>
    <row r="6" spans="1:5" x14ac:dyDescent="0.25">
      <c r="A6" s="86" t="s">
        <v>157</v>
      </c>
      <c r="B6" s="87"/>
      <c r="C6" s="87"/>
      <c r="D6" s="87"/>
    </row>
    <row r="7" spans="1:5" ht="20.25" x14ac:dyDescent="0.25">
      <c r="A7" s="75"/>
      <c r="B7" s="76"/>
      <c r="C7" s="76"/>
      <c r="D7" s="76"/>
    </row>
    <row r="9" spans="1:5" s="3" customFormat="1" ht="37.5" x14ac:dyDescent="0.25">
      <c r="A9" s="21" t="s">
        <v>0</v>
      </c>
      <c r="B9" s="12" t="s">
        <v>1</v>
      </c>
      <c r="C9" s="12" t="s">
        <v>2</v>
      </c>
      <c r="D9" s="12" t="s">
        <v>3</v>
      </c>
    </row>
    <row r="10" spans="1:5" ht="60" customHeight="1" x14ac:dyDescent="0.25">
      <c r="A10" s="78">
        <v>1</v>
      </c>
      <c r="B10" s="7" t="s">
        <v>179</v>
      </c>
      <c r="C10" s="23">
        <v>0.53</v>
      </c>
      <c r="D10" s="23">
        <v>0.64</v>
      </c>
      <c r="E10" s="104"/>
    </row>
    <row r="11" spans="1:5" ht="59.25" customHeight="1" x14ac:dyDescent="0.25">
      <c r="A11" s="78">
        <v>2</v>
      </c>
      <c r="B11" s="7" t="s">
        <v>180</v>
      </c>
      <c r="C11" s="23">
        <v>1.27</v>
      </c>
      <c r="D11" s="23">
        <v>1.52</v>
      </c>
      <c r="E11" s="104"/>
    </row>
    <row r="12" spans="1:5" ht="37.5" x14ac:dyDescent="0.25">
      <c r="A12" s="88">
        <v>3</v>
      </c>
      <c r="B12" s="7" t="s">
        <v>154</v>
      </c>
      <c r="C12" s="23"/>
      <c r="D12" s="23"/>
      <c r="E12" s="104"/>
    </row>
    <row r="13" spans="1:5" ht="18.75" x14ac:dyDescent="0.25">
      <c r="A13" s="89"/>
      <c r="B13" s="14" t="s">
        <v>20</v>
      </c>
      <c r="C13" s="23">
        <v>6897.54</v>
      </c>
      <c r="D13" s="23">
        <v>8277.0479999999989</v>
      </c>
      <c r="E13" s="104"/>
    </row>
    <row r="14" spans="1:5" ht="18.75" x14ac:dyDescent="0.25">
      <c r="A14" s="89"/>
      <c r="B14" s="14" t="s">
        <v>21</v>
      </c>
      <c r="C14" s="23">
        <v>7982.56</v>
      </c>
      <c r="D14" s="23">
        <v>9579.0720000000001</v>
      </c>
      <c r="E14" s="104"/>
    </row>
    <row r="15" spans="1:5" ht="18.75" x14ac:dyDescent="0.25">
      <c r="A15" s="90"/>
      <c r="B15" s="14" t="s">
        <v>22</v>
      </c>
      <c r="C15" s="23">
        <v>9300.02</v>
      </c>
      <c r="D15" s="23">
        <v>11160.023999999999</v>
      </c>
      <c r="E15" s="104"/>
    </row>
    <row r="16" spans="1:5" ht="75" x14ac:dyDescent="0.25">
      <c r="A16" s="77">
        <v>4</v>
      </c>
      <c r="B16" s="7" t="s">
        <v>155</v>
      </c>
      <c r="C16" s="23">
        <v>2500</v>
      </c>
      <c r="D16" s="23">
        <v>3000</v>
      </c>
      <c r="E16" s="104"/>
    </row>
    <row r="17" spans="1:6" ht="62.25" customHeight="1" x14ac:dyDescent="0.25">
      <c r="A17" s="77">
        <v>5</v>
      </c>
      <c r="B17" s="7" t="s">
        <v>37</v>
      </c>
      <c r="C17" s="23">
        <v>3690.33</v>
      </c>
      <c r="D17" s="23">
        <v>4428.3959999999997</v>
      </c>
      <c r="E17" s="104"/>
    </row>
    <row r="18" spans="1:6" ht="65.25" customHeight="1" x14ac:dyDescent="0.25">
      <c r="A18" s="78">
        <v>6</v>
      </c>
      <c r="B18" s="7" t="s">
        <v>57</v>
      </c>
      <c r="C18" s="23">
        <v>4305.2700000000004</v>
      </c>
      <c r="D18" s="23">
        <v>5166.3240000000005</v>
      </c>
      <c r="E18" s="104"/>
    </row>
    <row r="19" spans="1:6" ht="43.5" customHeight="1" x14ac:dyDescent="0.25">
      <c r="A19" s="78">
        <v>7</v>
      </c>
      <c r="B19" s="7" t="s">
        <v>33</v>
      </c>
      <c r="C19" s="23">
        <v>10979.48</v>
      </c>
      <c r="D19" s="23">
        <v>13175.375999999998</v>
      </c>
      <c r="E19" s="104"/>
    </row>
    <row r="20" spans="1:6" ht="57.75" customHeight="1" x14ac:dyDescent="0.25">
      <c r="A20" s="78">
        <v>8</v>
      </c>
      <c r="B20" s="7" t="s">
        <v>34</v>
      </c>
      <c r="C20" s="23">
        <v>14856.91</v>
      </c>
      <c r="D20" s="23">
        <v>17828.291999999998</v>
      </c>
      <c r="E20" s="104"/>
    </row>
    <row r="21" spans="1:6" ht="45.75" customHeight="1" x14ac:dyDescent="0.25">
      <c r="A21" s="78">
        <v>9</v>
      </c>
      <c r="B21" s="7" t="s">
        <v>38</v>
      </c>
      <c r="C21" s="23">
        <v>262.5</v>
      </c>
      <c r="D21" s="23">
        <v>315</v>
      </c>
      <c r="E21" s="104"/>
    </row>
    <row r="22" spans="1:6" ht="37.5" x14ac:dyDescent="0.25">
      <c r="A22" s="84">
        <v>10</v>
      </c>
      <c r="B22" s="7" t="s">
        <v>23</v>
      </c>
      <c r="C22" s="23">
        <v>73.5</v>
      </c>
      <c r="D22" s="23">
        <v>73.5</v>
      </c>
      <c r="E22" s="104"/>
      <c r="F22" s="4"/>
    </row>
    <row r="23" spans="1:6" ht="37.5" x14ac:dyDescent="0.25">
      <c r="A23" s="84"/>
      <c r="B23" s="7" t="s">
        <v>24</v>
      </c>
      <c r="C23" s="23">
        <v>136.5</v>
      </c>
      <c r="D23" s="23">
        <v>136.5</v>
      </c>
      <c r="E23" s="104"/>
      <c r="F23" s="4"/>
    </row>
    <row r="24" spans="1:6" ht="33" customHeight="1" x14ac:dyDescent="0.25">
      <c r="A24" s="78">
        <v>11</v>
      </c>
      <c r="B24" s="7" t="s">
        <v>39</v>
      </c>
      <c r="C24" s="23">
        <v>4091.75</v>
      </c>
      <c r="D24" s="23">
        <v>4910.0999999999995</v>
      </c>
      <c r="E24" s="104"/>
    </row>
    <row r="25" spans="1:6" ht="29.25" customHeight="1" x14ac:dyDescent="0.25">
      <c r="A25" s="78">
        <v>12</v>
      </c>
      <c r="B25" s="7" t="s">
        <v>152</v>
      </c>
      <c r="C25" s="23">
        <v>333.33</v>
      </c>
      <c r="D25" s="23">
        <v>399.99599999999998</v>
      </c>
      <c r="E25" s="104"/>
    </row>
    <row r="26" spans="1:6" ht="37.5" hidden="1" customHeight="1" x14ac:dyDescent="0.25">
      <c r="A26" s="78">
        <v>12</v>
      </c>
      <c r="B26" s="13" t="s">
        <v>9</v>
      </c>
      <c r="C26" s="23">
        <v>0</v>
      </c>
      <c r="D26" s="23">
        <v>4081.4759999999997</v>
      </c>
      <c r="E26" s="104"/>
    </row>
    <row r="27" spans="1:6" ht="18.75" hidden="1" customHeight="1" x14ac:dyDescent="0.25">
      <c r="A27" s="78"/>
      <c r="B27" s="14" t="s">
        <v>5</v>
      </c>
      <c r="C27" s="23">
        <v>1433.7916666666667</v>
      </c>
      <c r="D27" s="23">
        <v>4081.4759999999997</v>
      </c>
      <c r="E27" s="104"/>
    </row>
    <row r="28" spans="1:6" ht="18.75" hidden="1" customHeight="1" x14ac:dyDescent="0.25">
      <c r="A28" s="78"/>
      <c r="B28" s="14" t="s">
        <v>6</v>
      </c>
      <c r="C28" s="23">
        <v>297.5</v>
      </c>
      <c r="D28" s="23">
        <v>4081.4759999999997</v>
      </c>
      <c r="E28" s="104"/>
    </row>
    <row r="29" spans="1:6" ht="18.75" hidden="1" customHeight="1" x14ac:dyDescent="0.25">
      <c r="A29" s="78"/>
      <c r="B29" s="14" t="s">
        <v>7</v>
      </c>
      <c r="C29" s="23">
        <v>297.5</v>
      </c>
      <c r="D29" s="23">
        <v>4081.4759999999997</v>
      </c>
      <c r="E29" s="104"/>
    </row>
    <row r="30" spans="1:6" ht="18.75" hidden="1" customHeight="1" x14ac:dyDescent="0.25">
      <c r="A30" s="78">
        <v>13</v>
      </c>
      <c r="B30" s="15" t="s">
        <v>10</v>
      </c>
      <c r="C30" s="23">
        <v>0</v>
      </c>
      <c r="D30" s="23">
        <v>4081.4759999999997</v>
      </c>
      <c r="E30" s="104"/>
    </row>
    <row r="31" spans="1:6" ht="18.75" hidden="1" customHeight="1" x14ac:dyDescent="0.25">
      <c r="A31" s="78"/>
      <c r="B31" s="14" t="s">
        <v>5</v>
      </c>
      <c r="C31" s="23">
        <v>297.5</v>
      </c>
      <c r="D31" s="23">
        <v>4081.4759999999997</v>
      </c>
      <c r="E31" s="104"/>
    </row>
    <row r="32" spans="1:6" ht="18.75" hidden="1" customHeight="1" x14ac:dyDescent="0.25">
      <c r="A32" s="78"/>
      <c r="B32" s="14" t="s">
        <v>6</v>
      </c>
      <c r="C32" s="23">
        <v>297.5</v>
      </c>
      <c r="D32" s="23">
        <v>4081.4759999999997</v>
      </c>
      <c r="E32" s="104"/>
    </row>
    <row r="33" spans="1:5" ht="18.75" hidden="1" customHeight="1" x14ac:dyDescent="0.25">
      <c r="A33" s="78"/>
      <c r="B33" s="14" t="s">
        <v>7</v>
      </c>
      <c r="C33" s="23">
        <v>297.5</v>
      </c>
      <c r="D33" s="23">
        <v>4081.4759999999997</v>
      </c>
      <c r="E33" s="104"/>
    </row>
    <row r="34" spans="1:5" ht="37.5" hidden="1" customHeight="1" x14ac:dyDescent="0.25">
      <c r="A34" s="78">
        <v>14</v>
      </c>
      <c r="B34" s="15" t="s">
        <v>16</v>
      </c>
      <c r="C34" s="23">
        <v>0</v>
      </c>
      <c r="D34" s="23">
        <v>4081.4759999999997</v>
      </c>
      <c r="E34" s="104"/>
    </row>
    <row r="35" spans="1:5" ht="18.75" hidden="1" customHeight="1" x14ac:dyDescent="0.25">
      <c r="A35" s="78"/>
      <c r="B35" s="14" t="s">
        <v>5</v>
      </c>
      <c r="C35" s="23">
        <v>297.5</v>
      </c>
      <c r="D35" s="23">
        <v>4081.4759999999997</v>
      </c>
      <c r="E35" s="104"/>
    </row>
    <row r="36" spans="1:5" ht="18.75" hidden="1" customHeight="1" x14ac:dyDescent="0.25">
      <c r="A36" s="78"/>
      <c r="B36" s="14" t="s">
        <v>6</v>
      </c>
      <c r="C36" s="23">
        <v>297.5</v>
      </c>
      <c r="D36" s="23">
        <v>4081.4759999999997</v>
      </c>
      <c r="E36" s="104"/>
    </row>
    <row r="37" spans="1:5" ht="18.75" hidden="1" customHeight="1" x14ac:dyDescent="0.25">
      <c r="A37" s="78"/>
      <c r="B37" s="14" t="s">
        <v>7</v>
      </c>
      <c r="C37" s="23">
        <v>297.5</v>
      </c>
      <c r="D37" s="23">
        <v>4081.4759999999997</v>
      </c>
      <c r="E37" s="104"/>
    </row>
    <row r="38" spans="1:5" ht="18.75" hidden="1" customHeight="1" x14ac:dyDescent="0.25">
      <c r="A38" s="78">
        <v>15</v>
      </c>
      <c r="B38" s="15" t="s">
        <v>11</v>
      </c>
      <c r="C38" s="23">
        <v>0</v>
      </c>
      <c r="D38" s="23">
        <v>4081.4759999999997</v>
      </c>
      <c r="E38" s="104"/>
    </row>
    <row r="39" spans="1:5" ht="18.75" hidden="1" customHeight="1" x14ac:dyDescent="0.25">
      <c r="A39" s="78"/>
      <c r="B39" s="14" t="s">
        <v>5</v>
      </c>
      <c r="C39" s="23">
        <v>297.5</v>
      </c>
      <c r="D39" s="23">
        <v>4081.4759999999997</v>
      </c>
      <c r="E39" s="104"/>
    </row>
    <row r="40" spans="1:5" ht="18.75" hidden="1" customHeight="1" x14ac:dyDescent="0.25">
      <c r="A40" s="78"/>
      <c r="B40" s="14" t="s">
        <v>6</v>
      </c>
      <c r="C40" s="23">
        <v>297.5</v>
      </c>
      <c r="D40" s="23">
        <v>4081.4759999999997</v>
      </c>
      <c r="E40" s="104"/>
    </row>
    <row r="41" spans="1:5" ht="15.75" hidden="1" customHeight="1" x14ac:dyDescent="0.25">
      <c r="A41" s="78"/>
      <c r="B41" s="14" t="s">
        <v>7</v>
      </c>
      <c r="C41" s="23">
        <v>297.5</v>
      </c>
      <c r="D41" s="23">
        <v>4081.4759999999997</v>
      </c>
      <c r="E41" s="104"/>
    </row>
    <row r="42" spans="1:5" ht="42" customHeight="1" x14ac:dyDescent="0.25">
      <c r="A42" s="78">
        <v>13</v>
      </c>
      <c r="B42" s="7" t="s">
        <v>153</v>
      </c>
      <c r="C42" s="23">
        <v>708.33</v>
      </c>
      <c r="D42" s="23">
        <v>849.99599999999998</v>
      </c>
      <c r="E42" s="104"/>
    </row>
    <row r="43" spans="1:5" ht="59.25" customHeight="1" x14ac:dyDescent="0.25">
      <c r="A43" s="78">
        <v>14</v>
      </c>
      <c r="B43" s="8" t="s">
        <v>156</v>
      </c>
      <c r="C43" s="23">
        <v>625</v>
      </c>
      <c r="D43" s="23">
        <v>750</v>
      </c>
      <c r="E43" s="104"/>
    </row>
    <row r="44" spans="1:5" x14ac:dyDescent="0.25">
      <c r="C44" s="2"/>
      <c r="D44" s="2"/>
    </row>
    <row r="45" spans="1:5" x14ac:dyDescent="0.25">
      <c r="C45" s="2"/>
      <c r="D45" s="2"/>
    </row>
    <row r="46" spans="1:5" x14ac:dyDescent="0.25">
      <c r="C46" s="2"/>
      <c r="D46" s="2"/>
    </row>
    <row r="47" spans="1:5" x14ac:dyDescent="0.25">
      <c r="C47" s="2"/>
      <c r="D47" s="2"/>
    </row>
    <row r="48" spans="1:5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</sheetData>
  <mergeCells count="6">
    <mergeCell ref="A22:A23"/>
    <mergeCell ref="A1:B1"/>
    <mergeCell ref="A2:B2"/>
    <mergeCell ref="A3:B3"/>
    <mergeCell ref="A6:D6"/>
    <mergeCell ref="A12:A1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zoomScaleNormal="100" zoomScaleSheetLayoutView="90" workbookViewId="0">
      <selection activeCell="E20" sqref="E20"/>
    </sheetView>
  </sheetViews>
  <sheetFormatPr defaultRowHeight="15" x14ac:dyDescent="0.25"/>
  <cols>
    <col min="1" max="1" width="7" style="19" customWidth="1"/>
    <col min="2" max="2" width="72.28515625" style="1" customWidth="1"/>
    <col min="3" max="3" width="20" customWidth="1"/>
    <col min="4" max="4" width="20.42578125" customWidth="1"/>
    <col min="5" max="5" width="19.42578125" customWidth="1"/>
  </cols>
  <sheetData>
    <row r="1" spans="1:5" ht="16.5" x14ac:dyDescent="0.25">
      <c r="A1" s="85"/>
      <c r="B1" s="85"/>
      <c r="C1" s="29"/>
      <c r="D1" s="101" t="s">
        <v>173</v>
      </c>
      <c r="E1" s="102"/>
    </row>
    <row r="2" spans="1:5" ht="16.5" x14ac:dyDescent="0.25">
      <c r="A2" s="85"/>
      <c r="B2" s="85"/>
      <c r="C2" s="29"/>
      <c r="D2" s="101" t="s">
        <v>178</v>
      </c>
      <c r="E2" s="102"/>
    </row>
    <row r="3" spans="1:5" ht="16.5" x14ac:dyDescent="0.25">
      <c r="A3" s="85"/>
      <c r="B3" s="85"/>
      <c r="C3" s="29"/>
      <c r="D3" s="29"/>
      <c r="E3" s="29"/>
    </row>
    <row r="4" spans="1:5" ht="15.75" x14ac:dyDescent="0.25">
      <c r="D4" s="6"/>
      <c r="E4" s="6"/>
    </row>
    <row r="5" spans="1:5" ht="15.75" x14ac:dyDescent="0.25">
      <c r="D5" s="6"/>
      <c r="E5" s="6"/>
    </row>
    <row r="6" spans="1:5" ht="15.75" x14ac:dyDescent="0.25">
      <c r="D6" s="6"/>
      <c r="E6" s="6"/>
    </row>
    <row r="7" spans="1:5" ht="30" customHeight="1" x14ac:dyDescent="0.25">
      <c r="A7" s="86" t="s">
        <v>177</v>
      </c>
      <c r="B7" s="87"/>
      <c r="C7" s="87"/>
      <c r="D7" s="87"/>
      <c r="E7" s="87"/>
    </row>
    <row r="8" spans="1:5" ht="30" customHeight="1" x14ac:dyDescent="0.25">
      <c r="A8" s="32"/>
      <c r="B8" s="33"/>
      <c r="C8" s="33"/>
      <c r="D8" s="33"/>
      <c r="E8" s="33"/>
    </row>
    <row r="9" spans="1:5" ht="24.75" customHeight="1" x14ac:dyDescent="0.25"/>
    <row r="10" spans="1:5" s="3" customFormat="1" ht="57.75" customHeight="1" x14ac:dyDescent="0.25">
      <c r="A10" s="21" t="s">
        <v>0</v>
      </c>
      <c r="B10" s="12" t="s">
        <v>1</v>
      </c>
      <c r="C10" s="12" t="s">
        <v>61</v>
      </c>
      <c r="D10" s="12" t="s">
        <v>62</v>
      </c>
      <c r="E10" s="12" t="s">
        <v>74</v>
      </c>
    </row>
    <row r="11" spans="1:5" ht="39" customHeight="1" x14ac:dyDescent="0.25">
      <c r="A11" s="22">
        <v>1</v>
      </c>
      <c r="B11" s="7" t="s">
        <v>63</v>
      </c>
      <c r="C11" s="23">
        <v>2083.3333333333335</v>
      </c>
      <c r="D11" s="27">
        <v>2500</v>
      </c>
      <c r="E11" s="23" t="s">
        <v>176</v>
      </c>
    </row>
    <row r="12" spans="1:5" ht="38.1" customHeight="1" x14ac:dyDescent="0.25">
      <c r="A12" s="22">
        <f t="shared" ref="A12:A20" si="0">A11+1</f>
        <v>2</v>
      </c>
      <c r="B12" s="7" t="s">
        <v>64</v>
      </c>
      <c r="C12" s="23">
        <v>1666.6666666666667</v>
      </c>
      <c r="D12" s="27">
        <v>2000</v>
      </c>
      <c r="E12" s="23" t="s">
        <v>176</v>
      </c>
    </row>
    <row r="13" spans="1:5" ht="38.1" customHeight="1" x14ac:dyDescent="0.25">
      <c r="A13" s="22">
        <f t="shared" si="0"/>
        <v>3</v>
      </c>
      <c r="B13" s="7" t="s">
        <v>172</v>
      </c>
      <c r="C13" s="23">
        <v>1666.6666666666667</v>
      </c>
      <c r="D13" s="27">
        <v>2000</v>
      </c>
      <c r="E13" s="23" t="s">
        <v>73</v>
      </c>
    </row>
    <row r="14" spans="1:5" ht="23.25" customHeight="1" x14ac:dyDescent="0.25">
      <c r="A14" s="22">
        <f t="shared" si="0"/>
        <v>4</v>
      </c>
      <c r="B14" s="7" t="s">
        <v>65</v>
      </c>
      <c r="C14" s="23">
        <v>2083.3333333333335</v>
      </c>
      <c r="D14" s="27">
        <v>2500</v>
      </c>
      <c r="E14" s="23" t="s">
        <v>72</v>
      </c>
    </row>
    <row r="15" spans="1:5" ht="45" customHeight="1" x14ac:dyDescent="0.25">
      <c r="A15" s="22">
        <f t="shared" si="0"/>
        <v>5</v>
      </c>
      <c r="B15" s="7" t="s">
        <v>66</v>
      </c>
      <c r="C15" s="23">
        <v>2500</v>
      </c>
      <c r="D15" s="27">
        <v>3000</v>
      </c>
      <c r="E15" s="23" t="s">
        <v>72</v>
      </c>
    </row>
    <row r="16" spans="1:5" ht="27.75" customHeight="1" x14ac:dyDescent="0.25">
      <c r="A16" s="22">
        <f t="shared" si="0"/>
        <v>6</v>
      </c>
      <c r="B16" s="7" t="s">
        <v>67</v>
      </c>
      <c r="C16" s="23">
        <v>2166.666666666667</v>
      </c>
      <c r="D16" s="27">
        <v>2600</v>
      </c>
      <c r="E16" s="23" t="s">
        <v>73</v>
      </c>
    </row>
    <row r="17" spans="1:6" ht="40.5" customHeight="1" x14ac:dyDescent="0.25">
      <c r="A17" s="22">
        <f t="shared" si="0"/>
        <v>7</v>
      </c>
      <c r="B17" s="7" t="s">
        <v>68</v>
      </c>
      <c r="C17" s="23">
        <v>1833.3333333333335</v>
      </c>
      <c r="D17" s="27">
        <v>2200</v>
      </c>
      <c r="E17" s="23" t="s">
        <v>73</v>
      </c>
    </row>
    <row r="18" spans="1:6" ht="37.5" customHeight="1" x14ac:dyDescent="0.25">
      <c r="A18" s="22">
        <f t="shared" si="0"/>
        <v>8</v>
      </c>
      <c r="B18" s="7" t="s">
        <v>69</v>
      </c>
      <c r="C18" s="23">
        <v>1666.6666666666667</v>
      </c>
      <c r="D18" s="27">
        <v>2000</v>
      </c>
      <c r="E18" s="23" t="s">
        <v>73</v>
      </c>
    </row>
    <row r="19" spans="1:6" ht="36" customHeight="1" x14ac:dyDescent="0.25">
      <c r="A19" s="22">
        <f t="shared" si="0"/>
        <v>9</v>
      </c>
      <c r="B19" s="7" t="s">
        <v>70</v>
      </c>
      <c r="C19" s="23">
        <v>1416.6666666666667</v>
      </c>
      <c r="D19" s="27">
        <v>1700</v>
      </c>
      <c r="E19" s="23" t="s">
        <v>73</v>
      </c>
    </row>
    <row r="20" spans="1:6" ht="38.25" customHeight="1" x14ac:dyDescent="0.25">
      <c r="A20" s="22">
        <f t="shared" si="0"/>
        <v>10</v>
      </c>
      <c r="B20" s="7" t="s">
        <v>71</v>
      </c>
      <c r="C20" s="23">
        <v>2083.3333333333335</v>
      </c>
      <c r="D20" s="27">
        <v>2500</v>
      </c>
      <c r="E20" s="23" t="s">
        <v>73</v>
      </c>
    </row>
    <row r="21" spans="1:6" ht="27.75" customHeight="1" x14ac:dyDescent="0.25">
      <c r="A21" s="51" t="s">
        <v>75</v>
      </c>
      <c r="B21" s="40"/>
      <c r="C21" s="41"/>
      <c r="D21" s="41"/>
      <c r="E21" s="41"/>
      <c r="F21" s="42"/>
    </row>
    <row r="22" spans="1:6" ht="25.5" customHeight="1" x14ac:dyDescent="0.25">
      <c r="A22" s="52" t="s">
        <v>76</v>
      </c>
      <c r="B22" s="40"/>
      <c r="C22" s="41"/>
      <c r="D22" s="41"/>
      <c r="E22" s="41"/>
      <c r="F22" s="42"/>
    </row>
    <row r="23" spans="1:6" ht="18.75" x14ac:dyDescent="0.25">
      <c r="A23" s="39"/>
      <c r="B23" s="44"/>
      <c r="C23" s="41"/>
      <c r="D23" s="41"/>
      <c r="E23" s="41"/>
      <c r="F23" s="42"/>
    </row>
    <row r="24" spans="1:6" ht="18.75" x14ac:dyDescent="0.25">
      <c r="A24" s="39"/>
      <c r="B24" s="45"/>
      <c r="C24" s="41"/>
      <c r="D24" s="41"/>
      <c r="E24" s="41"/>
      <c r="F24" s="42"/>
    </row>
    <row r="25" spans="1:6" ht="18.75" x14ac:dyDescent="0.25">
      <c r="A25" s="39"/>
      <c r="B25" s="44"/>
      <c r="C25" s="41"/>
      <c r="D25" s="41"/>
      <c r="E25" s="41"/>
      <c r="F25" s="42"/>
    </row>
    <row r="26" spans="1:6" ht="18.75" x14ac:dyDescent="0.25">
      <c r="A26" s="39"/>
      <c r="B26" s="44"/>
      <c r="C26" s="41"/>
      <c r="D26" s="41"/>
      <c r="E26" s="41"/>
      <c r="F26" s="42"/>
    </row>
    <row r="27" spans="1:6" ht="18.75" x14ac:dyDescent="0.25">
      <c r="A27" s="39"/>
      <c r="B27" s="44"/>
      <c r="C27" s="41"/>
      <c r="D27" s="41"/>
      <c r="E27" s="41"/>
      <c r="F27" s="42"/>
    </row>
    <row r="28" spans="1:6" ht="18.75" x14ac:dyDescent="0.25">
      <c r="A28" s="39"/>
      <c r="B28" s="45"/>
      <c r="C28" s="41"/>
      <c r="D28" s="41"/>
      <c r="E28" s="41"/>
      <c r="F28" s="42"/>
    </row>
    <row r="29" spans="1:6" ht="18.75" x14ac:dyDescent="0.25">
      <c r="A29" s="39"/>
      <c r="B29" s="44"/>
      <c r="C29" s="41"/>
      <c r="D29" s="41"/>
      <c r="E29" s="41"/>
      <c r="F29" s="42"/>
    </row>
    <row r="30" spans="1:6" ht="18.75" x14ac:dyDescent="0.25">
      <c r="A30" s="39"/>
      <c r="B30" s="44"/>
      <c r="C30" s="41"/>
      <c r="D30" s="41"/>
      <c r="E30" s="41"/>
      <c r="F30" s="42"/>
    </row>
    <row r="31" spans="1:6" ht="18.75" x14ac:dyDescent="0.25">
      <c r="A31" s="39"/>
      <c r="B31" s="44"/>
      <c r="C31" s="41"/>
      <c r="D31" s="41"/>
      <c r="E31" s="41"/>
      <c r="F31" s="42"/>
    </row>
    <row r="32" spans="1:6" ht="18.75" x14ac:dyDescent="0.25">
      <c r="A32" s="39"/>
      <c r="B32" s="45"/>
      <c r="C32" s="41"/>
      <c r="D32" s="41"/>
      <c r="E32" s="41"/>
      <c r="F32" s="42"/>
    </row>
    <row r="33" spans="1:6" ht="18.75" x14ac:dyDescent="0.25">
      <c r="A33" s="39"/>
      <c r="B33" s="44"/>
      <c r="C33" s="41"/>
      <c r="D33" s="41"/>
      <c r="E33" s="41"/>
      <c r="F33" s="42"/>
    </row>
    <row r="34" spans="1:6" ht="18.75" x14ac:dyDescent="0.25">
      <c r="A34" s="39"/>
      <c r="B34" s="44"/>
      <c r="C34" s="41"/>
      <c r="D34" s="41"/>
      <c r="E34" s="41"/>
      <c r="F34" s="42"/>
    </row>
    <row r="35" spans="1:6" ht="15.75" customHeight="1" x14ac:dyDescent="0.25">
      <c r="A35" s="39"/>
      <c r="B35" s="44"/>
      <c r="C35" s="41"/>
      <c r="D35" s="41"/>
      <c r="E35" s="41"/>
      <c r="F35" s="42"/>
    </row>
    <row r="36" spans="1:6" ht="27.75" customHeight="1" x14ac:dyDescent="0.25">
      <c r="A36" s="39"/>
      <c r="B36" s="46"/>
      <c r="C36" s="41"/>
      <c r="D36" s="41"/>
      <c r="E36" s="41"/>
      <c r="F36" s="42"/>
    </row>
    <row r="37" spans="1:6" s="4" customFormat="1" ht="24.75" customHeight="1" x14ac:dyDescent="0.25">
      <c r="A37" s="47"/>
      <c r="B37" s="40"/>
      <c r="C37" s="41"/>
      <c r="D37" s="41"/>
      <c r="E37" s="41"/>
      <c r="F37" s="43"/>
    </row>
    <row r="38" spans="1:6" s="4" customFormat="1" ht="24.75" customHeight="1" x14ac:dyDescent="0.25">
      <c r="A38" s="47"/>
      <c r="B38" s="40"/>
      <c r="C38" s="41"/>
      <c r="D38" s="41"/>
      <c r="E38" s="41"/>
      <c r="F38" s="43"/>
    </row>
    <row r="39" spans="1:6" ht="18.75" x14ac:dyDescent="0.3">
      <c r="A39" s="48"/>
      <c r="B39" s="49"/>
      <c r="C39" s="49"/>
      <c r="D39" s="50"/>
      <c r="E39" s="50"/>
      <c r="F39" s="42"/>
    </row>
    <row r="40" spans="1:6" ht="18.75" x14ac:dyDescent="0.3">
      <c r="A40" s="20"/>
      <c r="B40" s="9"/>
      <c r="C40" s="9"/>
      <c r="D40" s="10"/>
      <c r="E40" s="10"/>
    </row>
    <row r="41" spans="1:6" ht="18.75" x14ac:dyDescent="0.3">
      <c r="A41" s="20"/>
      <c r="B41" s="9"/>
      <c r="C41" s="9"/>
      <c r="D41" s="10"/>
      <c r="E41" s="10"/>
    </row>
    <row r="42" spans="1:6" ht="18.75" x14ac:dyDescent="0.3">
      <c r="A42" s="24"/>
      <c r="B42" s="25"/>
      <c r="C42" s="9"/>
      <c r="D42" s="11"/>
      <c r="E42" s="11"/>
    </row>
    <row r="43" spans="1:6" ht="18.75" x14ac:dyDescent="0.3">
      <c r="A43" s="26"/>
      <c r="B43" s="31"/>
      <c r="C43" s="9"/>
      <c r="D43" s="11"/>
      <c r="E43" s="11"/>
    </row>
    <row r="44" spans="1:6" ht="18.75" x14ac:dyDescent="0.3">
      <c r="A44" s="26"/>
      <c r="B44" s="25"/>
      <c r="C44" s="9"/>
      <c r="D44" s="11"/>
      <c r="E44" s="11"/>
    </row>
    <row r="45" spans="1:6" x14ac:dyDescent="0.25">
      <c r="A45" s="30"/>
      <c r="B45" s="31"/>
      <c r="C45" s="2"/>
      <c r="D45" s="2"/>
      <c r="E45" s="2"/>
    </row>
    <row r="46" spans="1:6" x14ac:dyDescent="0.25">
      <c r="A46" s="30"/>
      <c r="C46" s="2"/>
      <c r="D46" s="2"/>
      <c r="E46" s="2"/>
    </row>
    <row r="47" spans="1:6" x14ac:dyDescent="0.25">
      <c r="C47" s="2"/>
      <c r="D47" s="2"/>
      <c r="E47" s="2"/>
    </row>
    <row r="48" spans="1:6" x14ac:dyDescent="0.25">
      <c r="C48" s="2"/>
      <c r="D48" s="2"/>
      <c r="E48" s="2"/>
    </row>
    <row r="49" spans="3:5" x14ac:dyDescent="0.25">
      <c r="C49" s="2"/>
      <c r="D49" s="2"/>
      <c r="E49" s="2"/>
    </row>
    <row r="50" spans="3:5" x14ac:dyDescent="0.25">
      <c r="C50" s="2"/>
      <c r="D50" s="2"/>
      <c r="E50" s="2"/>
    </row>
    <row r="51" spans="3:5" x14ac:dyDescent="0.25">
      <c r="C51" s="2"/>
      <c r="D51" s="2"/>
      <c r="E51" s="2"/>
    </row>
    <row r="52" spans="3:5" x14ac:dyDescent="0.25">
      <c r="C52" s="2"/>
      <c r="D52" s="2"/>
      <c r="E52" s="2"/>
    </row>
    <row r="53" spans="3:5" x14ac:dyDescent="0.25">
      <c r="C53" s="2"/>
      <c r="D53" s="2"/>
      <c r="E53" s="2"/>
    </row>
    <row r="54" spans="3:5" x14ac:dyDescent="0.25">
      <c r="C54" s="2"/>
      <c r="D54" s="2"/>
      <c r="E54" s="2"/>
    </row>
    <row r="55" spans="3:5" x14ac:dyDescent="0.25">
      <c r="C55" s="2"/>
      <c r="D55" s="2"/>
      <c r="E55" s="2"/>
    </row>
    <row r="56" spans="3:5" x14ac:dyDescent="0.25">
      <c r="C56" s="2"/>
      <c r="D56" s="2"/>
      <c r="E56" s="2"/>
    </row>
    <row r="57" spans="3:5" x14ac:dyDescent="0.25">
      <c r="C57" s="2"/>
      <c r="D57" s="2"/>
      <c r="E57" s="2"/>
    </row>
    <row r="58" spans="3:5" x14ac:dyDescent="0.25">
      <c r="C58" s="2"/>
      <c r="D58" s="2"/>
      <c r="E58" s="2"/>
    </row>
    <row r="59" spans="3:5" x14ac:dyDescent="0.25">
      <c r="C59" s="2"/>
      <c r="D59" s="2"/>
      <c r="E59" s="2"/>
    </row>
    <row r="60" spans="3:5" x14ac:dyDescent="0.25">
      <c r="C60" s="2"/>
      <c r="D60" s="2"/>
      <c r="E60" s="2"/>
    </row>
    <row r="61" spans="3:5" x14ac:dyDescent="0.25">
      <c r="C61" s="2"/>
      <c r="D61" s="2"/>
      <c r="E61" s="2"/>
    </row>
    <row r="62" spans="3:5" x14ac:dyDescent="0.25">
      <c r="C62" s="2"/>
      <c r="D62" s="2"/>
      <c r="E62" s="2"/>
    </row>
    <row r="63" spans="3:5" x14ac:dyDescent="0.25">
      <c r="C63" s="2"/>
      <c r="D63" s="2"/>
      <c r="E63" s="2"/>
    </row>
    <row r="64" spans="3:5" x14ac:dyDescent="0.25">
      <c r="C64" s="2"/>
      <c r="D64" s="2"/>
      <c r="E64" s="2"/>
    </row>
    <row r="65" spans="3:5" x14ac:dyDescent="0.25">
      <c r="C65" s="2"/>
      <c r="D65" s="2"/>
      <c r="E65" s="2"/>
    </row>
    <row r="66" spans="3:5" x14ac:dyDescent="0.25">
      <c r="C66" s="2"/>
      <c r="D66" s="2"/>
      <c r="E66" s="2"/>
    </row>
    <row r="67" spans="3:5" x14ac:dyDescent="0.25">
      <c r="C67" s="2"/>
      <c r="D67" s="2"/>
      <c r="E67" s="2"/>
    </row>
    <row r="68" spans="3:5" x14ac:dyDescent="0.25">
      <c r="C68" s="2"/>
      <c r="D68" s="2"/>
      <c r="E68" s="2"/>
    </row>
    <row r="69" spans="3:5" x14ac:dyDescent="0.25">
      <c r="C69" s="2"/>
      <c r="D69" s="2"/>
      <c r="E69" s="2"/>
    </row>
    <row r="70" spans="3:5" x14ac:dyDescent="0.25">
      <c r="C70" s="2"/>
      <c r="D70" s="2"/>
      <c r="E70" s="2"/>
    </row>
    <row r="71" spans="3:5" x14ac:dyDescent="0.25">
      <c r="C71" s="2"/>
      <c r="D71" s="2"/>
      <c r="E71" s="2"/>
    </row>
    <row r="72" spans="3:5" x14ac:dyDescent="0.25">
      <c r="C72" s="2"/>
      <c r="D72" s="2"/>
      <c r="E72" s="2"/>
    </row>
    <row r="73" spans="3:5" x14ac:dyDescent="0.25">
      <c r="C73" s="2"/>
      <c r="D73" s="2"/>
      <c r="E73" s="2"/>
    </row>
    <row r="74" spans="3:5" x14ac:dyDescent="0.25">
      <c r="C74" s="2"/>
      <c r="D74" s="2"/>
      <c r="E74" s="2"/>
    </row>
    <row r="75" spans="3:5" x14ac:dyDescent="0.25">
      <c r="C75" s="2"/>
      <c r="D75" s="2"/>
      <c r="E75" s="2"/>
    </row>
    <row r="76" spans="3:5" x14ac:dyDescent="0.25">
      <c r="C76" s="2"/>
      <c r="D76" s="2"/>
      <c r="E76" s="2"/>
    </row>
    <row r="77" spans="3:5" x14ac:dyDescent="0.25">
      <c r="C77" s="2"/>
      <c r="D77" s="2"/>
      <c r="E77" s="2"/>
    </row>
    <row r="78" spans="3:5" x14ac:dyDescent="0.25">
      <c r="C78" s="2"/>
      <c r="D78" s="2"/>
      <c r="E78" s="2"/>
    </row>
    <row r="79" spans="3:5" x14ac:dyDescent="0.25">
      <c r="C79" s="2"/>
      <c r="D79" s="2"/>
      <c r="E79" s="2"/>
    </row>
    <row r="80" spans="3:5" x14ac:dyDescent="0.25">
      <c r="C80" s="2"/>
      <c r="D80" s="2"/>
      <c r="E80" s="2"/>
    </row>
    <row r="81" spans="3:5" x14ac:dyDescent="0.25">
      <c r="C81" s="2"/>
      <c r="D81" s="2"/>
      <c r="E81" s="2"/>
    </row>
    <row r="82" spans="3:5" x14ac:dyDescent="0.25">
      <c r="C82" s="2"/>
      <c r="D82" s="2"/>
      <c r="E82" s="2"/>
    </row>
    <row r="83" spans="3:5" x14ac:dyDescent="0.25">
      <c r="C83" s="2"/>
      <c r="D83" s="2"/>
      <c r="E83" s="2"/>
    </row>
    <row r="84" spans="3:5" x14ac:dyDescent="0.25">
      <c r="C84" s="2"/>
      <c r="D84" s="2"/>
      <c r="E84" s="2"/>
    </row>
    <row r="85" spans="3:5" x14ac:dyDescent="0.25">
      <c r="C85" s="2"/>
      <c r="D85" s="2"/>
      <c r="E85" s="2"/>
    </row>
    <row r="86" spans="3:5" x14ac:dyDescent="0.25">
      <c r="C86" s="2"/>
      <c r="D86" s="2"/>
      <c r="E86" s="2"/>
    </row>
    <row r="87" spans="3:5" x14ac:dyDescent="0.25">
      <c r="C87" s="2"/>
      <c r="D87" s="2"/>
      <c r="E87" s="2"/>
    </row>
    <row r="88" spans="3:5" x14ac:dyDescent="0.25">
      <c r="C88" s="2"/>
      <c r="D88" s="2"/>
      <c r="E88" s="2"/>
    </row>
    <row r="89" spans="3:5" x14ac:dyDescent="0.25">
      <c r="C89" s="2"/>
      <c r="D89" s="2"/>
      <c r="E89" s="2"/>
    </row>
    <row r="90" spans="3:5" x14ac:dyDescent="0.25">
      <c r="C90" s="2"/>
      <c r="D90" s="2"/>
      <c r="E90" s="2"/>
    </row>
    <row r="91" spans="3:5" x14ac:dyDescent="0.25">
      <c r="C91" s="2"/>
      <c r="D91" s="2"/>
      <c r="E91" s="2"/>
    </row>
    <row r="92" spans="3:5" x14ac:dyDescent="0.25">
      <c r="C92" s="2"/>
      <c r="D92" s="2"/>
      <c r="E92" s="2"/>
    </row>
    <row r="93" spans="3:5" x14ac:dyDescent="0.25">
      <c r="C93" s="2"/>
      <c r="D93" s="2"/>
      <c r="E93" s="2"/>
    </row>
    <row r="94" spans="3:5" x14ac:dyDescent="0.25">
      <c r="C94" s="2"/>
      <c r="D94" s="2"/>
      <c r="E94" s="2"/>
    </row>
    <row r="95" spans="3:5" x14ac:dyDescent="0.25">
      <c r="C95" s="2"/>
      <c r="D95" s="2"/>
      <c r="E95" s="2"/>
    </row>
    <row r="96" spans="3:5" x14ac:dyDescent="0.25">
      <c r="C96" s="2"/>
      <c r="D96" s="2"/>
      <c r="E96" s="2"/>
    </row>
    <row r="97" spans="3:5" x14ac:dyDescent="0.25">
      <c r="C97" s="2"/>
      <c r="D97" s="2"/>
      <c r="E97" s="2"/>
    </row>
    <row r="98" spans="3:5" x14ac:dyDescent="0.25">
      <c r="C98" s="2"/>
      <c r="D98" s="2"/>
      <c r="E98" s="2"/>
    </row>
    <row r="99" spans="3:5" x14ac:dyDescent="0.25">
      <c r="C99" s="2"/>
      <c r="D99" s="2"/>
      <c r="E99" s="2"/>
    </row>
    <row r="100" spans="3:5" x14ac:dyDescent="0.25">
      <c r="C100" s="2"/>
      <c r="D100" s="2"/>
      <c r="E100" s="2"/>
    </row>
    <row r="101" spans="3:5" x14ac:dyDescent="0.25">
      <c r="C101" s="2"/>
      <c r="D101" s="2"/>
      <c r="E101" s="2"/>
    </row>
    <row r="102" spans="3:5" x14ac:dyDescent="0.25">
      <c r="C102" s="2"/>
      <c r="D102" s="2"/>
      <c r="E102" s="2"/>
    </row>
    <row r="103" spans="3:5" x14ac:dyDescent="0.25">
      <c r="C103" s="2"/>
      <c r="D103" s="2"/>
      <c r="E103" s="2"/>
    </row>
    <row r="104" spans="3:5" x14ac:dyDescent="0.25">
      <c r="C104" s="2"/>
      <c r="D104" s="2"/>
      <c r="E104" s="2"/>
    </row>
    <row r="105" spans="3:5" x14ac:dyDescent="0.25">
      <c r="C105" s="2"/>
      <c r="D105" s="2"/>
      <c r="E105" s="2"/>
    </row>
    <row r="106" spans="3:5" x14ac:dyDescent="0.25">
      <c r="C106" s="2"/>
      <c r="D106" s="2"/>
      <c r="E106" s="2"/>
    </row>
    <row r="107" spans="3:5" x14ac:dyDescent="0.25">
      <c r="C107" s="2"/>
      <c r="D107" s="2"/>
      <c r="E107" s="2"/>
    </row>
    <row r="108" spans="3:5" x14ac:dyDescent="0.25">
      <c r="C108" s="2"/>
      <c r="D108" s="2"/>
      <c r="E108" s="2"/>
    </row>
    <row r="109" spans="3:5" x14ac:dyDescent="0.25">
      <c r="C109" s="2"/>
      <c r="D109" s="2"/>
      <c r="E109" s="2"/>
    </row>
    <row r="110" spans="3:5" x14ac:dyDescent="0.25">
      <c r="C110" s="2"/>
      <c r="D110" s="2"/>
      <c r="E110" s="2"/>
    </row>
    <row r="111" spans="3:5" x14ac:dyDescent="0.25">
      <c r="C111" s="2"/>
      <c r="D111" s="2"/>
      <c r="E111" s="2"/>
    </row>
    <row r="112" spans="3:5" x14ac:dyDescent="0.25">
      <c r="C112" s="2"/>
      <c r="D112" s="2"/>
      <c r="E112" s="2"/>
    </row>
    <row r="113" spans="3:5" x14ac:dyDescent="0.25">
      <c r="C113" s="2"/>
      <c r="D113" s="2"/>
      <c r="E113" s="2"/>
    </row>
    <row r="114" spans="3:5" x14ac:dyDescent="0.25">
      <c r="C114" s="2"/>
      <c r="D114" s="2"/>
      <c r="E114" s="2"/>
    </row>
    <row r="115" spans="3:5" x14ac:dyDescent="0.25">
      <c r="C115" s="2"/>
      <c r="D115" s="2"/>
      <c r="E115" s="2"/>
    </row>
    <row r="116" spans="3:5" x14ac:dyDescent="0.25">
      <c r="C116" s="2"/>
      <c r="D116" s="2"/>
      <c r="E116" s="2"/>
    </row>
    <row r="117" spans="3:5" x14ac:dyDescent="0.25">
      <c r="C117" s="2"/>
      <c r="D117" s="2"/>
      <c r="E117" s="2"/>
    </row>
    <row r="118" spans="3:5" x14ac:dyDescent="0.25">
      <c r="C118" s="2"/>
      <c r="D118" s="2"/>
      <c r="E118" s="2"/>
    </row>
    <row r="119" spans="3:5" x14ac:dyDescent="0.25">
      <c r="C119" s="2"/>
      <c r="D119" s="2"/>
      <c r="E119" s="2"/>
    </row>
    <row r="120" spans="3:5" x14ac:dyDescent="0.25">
      <c r="C120" s="2"/>
      <c r="D120" s="2"/>
      <c r="E120" s="2"/>
    </row>
    <row r="121" spans="3:5" x14ac:dyDescent="0.25">
      <c r="C121" s="2"/>
      <c r="D121" s="2"/>
      <c r="E121" s="2"/>
    </row>
    <row r="122" spans="3:5" x14ac:dyDescent="0.25">
      <c r="C122" s="2"/>
      <c r="D122" s="2"/>
      <c r="E122" s="2"/>
    </row>
    <row r="123" spans="3:5" x14ac:dyDescent="0.25">
      <c r="C123" s="2"/>
      <c r="D123" s="2"/>
      <c r="E123" s="2"/>
    </row>
    <row r="124" spans="3:5" x14ac:dyDescent="0.25">
      <c r="C124" s="2"/>
      <c r="D124" s="2"/>
      <c r="E124" s="2"/>
    </row>
    <row r="125" spans="3:5" x14ac:dyDescent="0.25">
      <c r="C125" s="2"/>
      <c r="D125" s="2"/>
      <c r="E125" s="2"/>
    </row>
  </sheetData>
  <mergeCells count="4">
    <mergeCell ref="A7:E7"/>
    <mergeCell ref="A1:B1"/>
    <mergeCell ref="A2:B2"/>
    <mergeCell ref="A3:B3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120" zoomScaleNormal="120" zoomScaleSheetLayoutView="85" workbookViewId="0">
      <selection activeCell="C50" sqref="C50"/>
    </sheetView>
  </sheetViews>
  <sheetFormatPr defaultRowHeight="15" x14ac:dyDescent="0.25"/>
  <cols>
    <col min="1" max="1" width="5.28515625" style="53" customWidth="1"/>
    <col min="2" max="2" width="59.140625" style="54" customWidth="1"/>
    <col min="3" max="3" width="14.5703125" style="80" customWidth="1"/>
    <col min="4" max="4" width="14.85546875" style="54" customWidth="1"/>
    <col min="5" max="5" width="10.140625" style="54" customWidth="1"/>
    <col min="6" max="16384" width="9.140625" style="54"/>
  </cols>
  <sheetData>
    <row r="1" spans="1:5" x14ac:dyDescent="0.25">
      <c r="C1" s="83" t="s">
        <v>174</v>
      </c>
    </row>
    <row r="2" spans="1:5" x14ac:dyDescent="0.25">
      <c r="C2" s="83" t="s">
        <v>175</v>
      </c>
    </row>
    <row r="4" spans="1:5" ht="15" customHeight="1" x14ac:dyDescent="0.25">
      <c r="A4" s="91" t="s">
        <v>158</v>
      </c>
      <c r="B4" s="91"/>
      <c r="C4" s="91"/>
      <c r="D4" s="91"/>
    </row>
    <row r="5" spans="1:5" x14ac:dyDescent="0.25">
      <c r="A5" s="95" t="s">
        <v>159</v>
      </c>
      <c r="B5" s="96"/>
      <c r="C5" s="96"/>
      <c r="D5" s="96"/>
    </row>
    <row r="6" spans="1:5" s="57" customFormat="1" ht="60" x14ac:dyDescent="0.25">
      <c r="A6" s="55" t="s">
        <v>0</v>
      </c>
      <c r="B6" s="55" t="s">
        <v>77</v>
      </c>
      <c r="C6" s="55" t="s">
        <v>78</v>
      </c>
      <c r="D6" s="55" t="s">
        <v>79</v>
      </c>
      <c r="E6" s="56"/>
    </row>
    <row r="7" spans="1:5" s="57" customFormat="1" ht="20.25" customHeight="1" x14ac:dyDescent="0.25">
      <c r="A7" s="55" t="s">
        <v>80</v>
      </c>
      <c r="B7" s="92" t="s">
        <v>81</v>
      </c>
      <c r="C7" s="93"/>
      <c r="D7" s="94"/>
      <c r="E7" s="56"/>
    </row>
    <row r="8" spans="1:5" x14ac:dyDescent="0.25">
      <c r="A8" s="58" t="s">
        <v>82</v>
      </c>
      <c r="B8" s="59" t="s">
        <v>83</v>
      </c>
      <c r="C8" s="60">
        <v>692.73</v>
      </c>
      <c r="D8" s="60">
        <v>831.28</v>
      </c>
      <c r="E8" s="103"/>
    </row>
    <row r="9" spans="1:5" x14ac:dyDescent="0.25">
      <c r="A9" s="58" t="s">
        <v>84</v>
      </c>
      <c r="B9" s="62" t="s">
        <v>85</v>
      </c>
      <c r="C9" s="60">
        <v>461.82</v>
      </c>
      <c r="D9" s="60">
        <v>554.17999999999995</v>
      </c>
      <c r="E9" s="103"/>
    </row>
    <row r="10" spans="1:5" x14ac:dyDescent="0.25">
      <c r="A10" s="58" t="s">
        <v>86</v>
      </c>
      <c r="B10" s="62" t="s">
        <v>87</v>
      </c>
      <c r="C10" s="60">
        <v>714.67</v>
      </c>
      <c r="D10" s="60">
        <v>857.59999999999991</v>
      </c>
      <c r="E10" s="103"/>
    </row>
    <row r="11" spans="1:5" x14ac:dyDescent="0.25">
      <c r="A11" s="58" t="s">
        <v>88</v>
      </c>
      <c r="B11" s="62" t="s">
        <v>89</v>
      </c>
      <c r="C11" s="60">
        <v>1662.5900000000001</v>
      </c>
      <c r="D11" s="60">
        <v>1995.1100000000001</v>
      </c>
      <c r="E11" s="103"/>
    </row>
    <row r="12" spans="1:5" x14ac:dyDescent="0.25">
      <c r="A12" s="58" t="s">
        <v>90</v>
      </c>
      <c r="B12" s="62" t="s">
        <v>91</v>
      </c>
      <c r="C12" s="60">
        <v>1108.3700000000001</v>
      </c>
      <c r="D12" s="60">
        <v>1330.0400000000002</v>
      </c>
      <c r="E12" s="103"/>
    </row>
    <row r="13" spans="1:5" x14ac:dyDescent="0.25">
      <c r="A13" s="58" t="s">
        <v>92</v>
      </c>
      <c r="B13" s="62" t="s">
        <v>93</v>
      </c>
      <c r="C13" s="63">
        <v>461.78</v>
      </c>
      <c r="D13" s="63">
        <v>554.14</v>
      </c>
      <c r="E13" s="103"/>
    </row>
    <row r="14" spans="1:5" x14ac:dyDescent="0.25">
      <c r="A14" s="58" t="s">
        <v>88</v>
      </c>
      <c r="B14" s="62" t="s">
        <v>94</v>
      </c>
      <c r="C14" s="60">
        <v>323.08999999999997</v>
      </c>
      <c r="D14" s="60">
        <v>387.69</v>
      </c>
      <c r="E14" s="103"/>
    </row>
    <row r="15" spans="1:5" x14ac:dyDescent="0.25">
      <c r="A15" s="58" t="s">
        <v>90</v>
      </c>
      <c r="B15" s="62" t="s">
        <v>95</v>
      </c>
      <c r="C15" s="60">
        <v>609.21</v>
      </c>
      <c r="D15" s="60">
        <v>731.05000000000007</v>
      </c>
      <c r="E15" s="103"/>
    </row>
    <row r="16" spans="1:5" x14ac:dyDescent="0.25">
      <c r="A16" s="64" t="s">
        <v>92</v>
      </c>
      <c r="B16" s="62" t="s">
        <v>96</v>
      </c>
      <c r="C16" s="60">
        <v>359.78999999999996</v>
      </c>
      <c r="D16" s="60">
        <v>431.74999999999994</v>
      </c>
      <c r="E16" s="103"/>
    </row>
    <row r="17" spans="1:5" x14ac:dyDescent="0.25">
      <c r="A17" s="64" t="s">
        <v>97</v>
      </c>
      <c r="B17" s="62" t="s">
        <v>98</v>
      </c>
      <c r="C17" s="60">
        <v>507.60000000000008</v>
      </c>
      <c r="D17" s="60">
        <v>609.12000000000012</v>
      </c>
      <c r="E17" s="103"/>
    </row>
    <row r="18" spans="1:5" x14ac:dyDescent="0.25">
      <c r="A18" s="58" t="s">
        <v>99</v>
      </c>
      <c r="B18" s="62" t="s">
        <v>100</v>
      </c>
      <c r="C18" s="60">
        <v>507.60000000000008</v>
      </c>
      <c r="D18" s="60">
        <v>609.12000000000012</v>
      </c>
      <c r="E18" s="103"/>
    </row>
    <row r="19" spans="1:5" x14ac:dyDescent="0.25">
      <c r="A19" s="58" t="s">
        <v>101</v>
      </c>
      <c r="B19" s="62" t="s">
        <v>102</v>
      </c>
      <c r="C19" s="60">
        <v>923.66000000000008</v>
      </c>
      <c r="D19" s="60">
        <v>1108.3900000000001</v>
      </c>
      <c r="E19" s="103"/>
    </row>
    <row r="20" spans="1:5" x14ac:dyDescent="0.25">
      <c r="A20" s="58" t="s">
        <v>103</v>
      </c>
      <c r="B20" s="62" t="s">
        <v>104</v>
      </c>
      <c r="C20" s="60">
        <v>507.99000000000007</v>
      </c>
      <c r="D20" s="60">
        <v>609.59</v>
      </c>
      <c r="E20" s="103"/>
    </row>
    <row r="21" spans="1:5" x14ac:dyDescent="0.25">
      <c r="A21" s="58" t="s">
        <v>105</v>
      </c>
      <c r="B21" s="62" t="s">
        <v>106</v>
      </c>
      <c r="C21" s="60">
        <v>646.16999999999996</v>
      </c>
      <c r="D21" s="60">
        <v>775.4</v>
      </c>
      <c r="E21" s="103"/>
    </row>
    <row r="22" spans="1:5" x14ac:dyDescent="0.25">
      <c r="A22" s="58" t="s">
        <v>107</v>
      </c>
      <c r="B22" s="62" t="s">
        <v>108</v>
      </c>
      <c r="C22" s="60">
        <v>655.78000000000009</v>
      </c>
      <c r="D22" s="60">
        <v>786.94</v>
      </c>
      <c r="E22" s="103"/>
    </row>
    <row r="23" spans="1:5" x14ac:dyDescent="0.25">
      <c r="A23" s="58" t="s">
        <v>109</v>
      </c>
      <c r="B23" s="62" t="s">
        <v>110</v>
      </c>
      <c r="C23" s="60">
        <v>461.81</v>
      </c>
      <c r="D23" s="60">
        <v>554.16999999999996</v>
      </c>
      <c r="E23" s="103"/>
    </row>
    <row r="24" spans="1:5" x14ac:dyDescent="0.25">
      <c r="A24" s="58" t="s">
        <v>111</v>
      </c>
      <c r="B24" s="62" t="s">
        <v>112</v>
      </c>
      <c r="C24" s="60">
        <v>1066.82</v>
      </c>
      <c r="D24" s="60">
        <v>1280.1799999999998</v>
      </c>
      <c r="E24" s="103"/>
    </row>
    <row r="25" spans="1:5" x14ac:dyDescent="0.25">
      <c r="A25" s="58" t="s">
        <v>113</v>
      </c>
      <c r="B25" s="62" t="s">
        <v>160</v>
      </c>
      <c r="C25" s="60">
        <v>639.66000000000008</v>
      </c>
      <c r="D25" s="60">
        <v>767.59000000000015</v>
      </c>
      <c r="E25" s="103"/>
    </row>
    <row r="26" spans="1:5" x14ac:dyDescent="0.25">
      <c r="A26" s="66" t="s">
        <v>115</v>
      </c>
      <c r="B26" s="62" t="s">
        <v>114</v>
      </c>
      <c r="C26" s="60">
        <v>923.28000000000009</v>
      </c>
      <c r="D26" s="60">
        <v>1107.94</v>
      </c>
      <c r="E26" s="103"/>
    </row>
    <row r="27" spans="1:5" x14ac:dyDescent="0.25">
      <c r="A27" s="58" t="s">
        <v>117</v>
      </c>
      <c r="B27" s="62" t="s">
        <v>116</v>
      </c>
      <c r="C27" s="60">
        <v>554.16999999999996</v>
      </c>
      <c r="D27" s="60">
        <v>665</v>
      </c>
      <c r="E27" s="103"/>
    </row>
    <row r="28" spans="1:5" x14ac:dyDescent="0.25">
      <c r="A28" s="58" t="s">
        <v>119</v>
      </c>
      <c r="B28" s="62" t="s">
        <v>118</v>
      </c>
      <c r="C28" s="63">
        <v>369.42000000000007</v>
      </c>
      <c r="D28" s="60">
        <v>443.30000000000007</v>
      </c>
      <c r="E28" s="103"/>
    </row>
    <row r="29" spans="1:5" x14ac:dyDescent="0.25">
      <c r="A29" s="65" t="s">
        <v>121</v>
      </c>
      <c r="B29" s="62" t="s">
        <v>120</v>
      </c>
      <c r="C29" s="63">
        <v>2124.4700000000003</v>
      </c>
      <c r="D29" s="60">
        <v>2549.36</v>
      </c>
      <c r="E29" s="103"/>
    </row>
    <row r="30" spans="1:5" x14ac:dyDescent="0.25">
      <c r="A30" s="58" t="s">
        <v>123</v>
      </c>
      <c r="B30" s="62" t="s">
        <v>122</v>
      </c>
      <c r="C30" s="63">
        <v>2124.4700000000003</v>
      </c>
      <c r="D30" s="60">
        <v>2549.36</v>
      </c>
      <c r="E30" s="103"/>
    </row>
    <row r="31" spans="1:5" x14ac:dyDescent="0.25">
      <c r="A31" s="58" t="s">
        <v>125</v>
      </c>
      <c r="B31" s="62" t="s">
        <v>124</v>
      </c>
      <c r="C31" s="63">
        <v>507.99000000000007</v>
      </c>
      <c r="D31" s="60">
        <v>609.59</v>
      </c>
      <c r="E31" s="103"/>
    </row>
    <row r="32" spans="1:5" x14ac:dyDescent="0.25">
      <c r="A32" s="58" t="s">
        <v>127</v>
      </c>
      <c r="B32" s="62" t="s">
        <v>126</v>
      </c>
      <c r="C32" s="63">
        <v>424.84</v>
      </c>
      <c r="D32" s="60">
        <v>509.80999999999995</v>
      </c>
      <c r="E32" s="103"/>
    </row>
    <row r="33" spans="1:5" x14ac:dyDescent="0.25">
      <c r="A33" s="58" t="s">
        <v>129</v>
      </c>
      <c r="B33" s="62" t="s">
        <v>161</v>
      </c>
      <c r="C33" s="63">
        <v>526.58000000000004</v>
      </c>
      <c r="D33" s="60">
        <v>631.90000000000009</v>
      </c>
      <c r="E33" s="103"/>
    </row>
    <row r="34" spans="1:5" x14ac:dyDescent="0.25">
      <c r="A34" s="58" t="s">
        <v>133</v>
      </c>
      <c r="B34" s="62" t="s">
        <v>128</v>
      </c>
      <c r="C34" s="60">
        <v>554.16999999999996</v>
      </c>
      <c r="D34" s="60">
        <v>665</v>
      </c>
      <c r="E34" s="103"/>
    </row>
    <row r="35" spans="1:5" x14ac:dyDescent="0.25">
      <c r="A35" s="58" t="s">
        <v>135</v>
      </c>
      <c r="B35" s="62" t="s">
        <v>130</v>
      </c>
      <c r="C35" s="60">
        <v>831.31000000000006</v>
      </c>
      <c r="D35" s="60">
        <v>997.57</v>
      </c>
      <c r="E35" s="103"/>
    </row>
    <row r="36" spans="1:5" x14ac:dyDescent="0.25">
      <c r="A36" s="58" t="s">
        <v>139</v>
      </c>
      <c r="B36" s="62" t="s">
        <v>162</v>
      </c>
      <c r="C36" s="60">
        <v>895.18</v>
      </c>
      <c r="D36" s="60">
        <v>1074.22</v>
      </c>
      <c r="E36" s="103"/>
    </row>
    <row r="37" spans="1:5" x14ac:dyDescent="0.25">
      <c r="A37" s="58" t="s">
        <v>131</v>
      </c>
      <c r="B37" s="62" t="s">
        <v>132</v>
      </c>
      <c r="C37" s="60">
        <v>609.58000000000004</v>
      </c>
      <c r="D37" s="60">
        <v>731.5</v>
      </c>
      <c r="E37" s="103"/>
    </row>
    <row r="38" spans="1:5" x14ac:dyDescent="0.25">
      <c r="A38" s="65" t="s">
        <v>142</v>
      </c>
      <c r="B38" s="62" t="s">
        <v>134</v>
      </c>
      <c r="C38" s="60">
        <v>332.5</v>
      </c>
      <c r="D38" s="60">
        <v>399</v>
      </c>
      <c r="E38" s="103"/>
    </row>
    <row r="39" spans="1:5" x14ac:dyDescent="0.25">
      <c r="A39" s="65" t="s">
        <v>144</v>
      </c>
      <c r="B39" s="62" t="s">
        <v>136</v>
      </c>
      <c r="C39" s="60">
        <v>738.92000000000007</v>
      </c>
      <c r="D39" s="60">
        <v>886.7</v>
      </c>
      <c r="E39" s="103"/>
    </row>
    <row r="40" spans="1:5" x14ac:dyDescent="0.25">
      <c r="A40" s="65" t="s">
        <v>137</v>
      </c>
      <c r="B40" s="62" t="s">
        <v>138</v>
      </c>
      <c r="C40" s="60">
        <v>1016</v>
      </c>
      <c r="D40" s="60">
        <v>1219.2</v>
      </c>
      <c r="E40" s="103"/>
    </row>
    <row r="41" spans="1:5" x14ac:dyDescent="0.25">
      <c r="A41" s="65" t="s">
        <v>163</v>
      </c>
      <c r="B41" s="62" t="s">
        <v>164</v>
      </c>
      <c r="C41" s="60">
        <v>631.91999999999996</v>
      </c>
      <c r="D41" s="60">
        <v>758.3</v>
      </c>
      <c r="E41" s="103"/>
    </row>
    <row r="42" spans="1:5" x14ac:dyDescent="0.25">
      <c r="A42" s="58" t="s">
        <v>165</v>
      </c>
      <c r="B42" s="62" t="s">
        <v>140</v>
      </c>
      <c r="C42" s="60">
        <v>415.6</v>
      </c>
      <c r="D42" s="60">
        <v>498.72</v>
      </c>
      <c r="E42" s="103"/>
    </row>
    <row r="43" spans="1:5" x14ac:dyDescent="0.25">
      <c r="A43" s="58" t="s">
        <v>166</v>
      </c>
      <c r="B43" s="62" t="s">
        <v>141</v>
      </c>
      <c r="C43" s="60">
        <v>415.6</v>
      </c>
      <c r="D43" s="60">
        <v>498.72</v>
      </c>
      <c r="E43" s="103"/>
    </row>
    <row r="44" spans="1:5" x14ac:dyDescent="0.25">
      <c r="A44" s="58" t="s">
        <v>167</v>
      </c>
      <c r="B44" s="62" t="s">
        <v>143</v>
      </c>
      <c r="C44" s="60">
        <v>277.08999999999997</v>
      </c>
      <c r="D44" s="60">
        <v>332.51</v>
      </c>
      <c r="E44" s="103"/>
    </row>
    <row r="45" spans="1:5" x14ac:dyDescent="0.25">
      <c r="A45" s="58" t="s">
        <v>168</v>
      </c>
      <c r="B45" s="62" t="s">
        <v>169</v>
      </c>
      <c r="C45" s="60">
        <v>415.6</v>
      </c>
      <c r="D45" s="60">
        <v>498.72</v>
      </c>
      <c r="E45" s="103"/>
    </row>
    <row r="46" spans="1:5" x14ac:dyDescent="0.25">
      <c r="A46" s="58" t="s">
        <v>170</v>
      </c>
      <c r="B46" s="62" t="s">
        <v>146</v>
      </c>
      <c r="C46" s="60">
        <v>415.6</v>
      </c>
      <c r="D46" s="60">
        <v>498.72</v>
      </c>
      <c r="E46" s="103"/>
    </row>
    <row r="47" spans="1:5" x14ac:dyDescent="0.25">
      <c r="A47" s="65" t="s">
        <v>171</v>
      </c>
      <c r="B47" s="62" t="s">
        <v>145</v>
      </c>
      <c r="C47" s="60">
        <v>415.6</v>
      </c>
      <c r="D47" s="60">
        <v>498.72</v>
      </c>
      <c r="E47" s="103"/>
    </row>
    <row r="48" spans="1:5" x14ac:dyDescent="0.25">
      <c r="A48" s="58"/>
      <c r="B48" s="58"/>
      <c r="C48" s="60"/>
      <c r="D48" s="66"/>
      <c r="E48" s="103"/>
    </row>
    <row r="49" spans="1:5" x14ac:dyDescent="0.25">
      <c r="A49" s="58" t="s">
        <v>147</v>
      </c>
      <c r="B49" s="67" t="s">
        <v>148</v>
      </c>
      <c r="C49" s="68">
        <v>1875</v>
      </c>
      <c r="D49" s="79">
        <v>2250</v>
      </c>
      <c r="E49" s="103"/>
    </row>
    <row r="50" spans="1:5" x14ac:dyDescent="0.25">
      <c r="A50" s="58" t="s">
        <v>149</v>
      </c>
      <c r="B50" s="67" t="s">
        <v>150</v>
      </c>
      <c r="C50" s="69">
        <v>270.83</v>
      </c>
      <c r="D50" s="79">
        <v>324.99599999999998</v>
      </c>
      <c r="E50" s="103"/>
    </row>
    <row r="51" spans="1:5" x14ac:dyDescent="0.25">
      <c r="A51" s="58"/>
      <c r="B51" s="62"/>
      <c r="C51" s="60"/>
      <c r="D51" s="60"/>
      <c r="E51" s="61"/>
    </row>
    <row r="52" spans="1:5" x14ac:dyDescent="0.25">
      <c r="A52" s="70" t="s">
        <v>151</v>
      </c>
      <c r="B52" s="71"/>
      <c r="C52" s="72"/>
      <c r="D52" s="73"/>
      <c r="E52" s="61"/>
    </row>
  </sheetData>
  <mergeCells count="3">
    <mergeCell ref="A4:D4"/>
    <mergeCell ref="B7:D7"/>
    <mergeCell ref="A5:D5"/>
  </mergeCells>
  <pageMargins left="1.299212598425197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view="pageBreakPreview" topLeftCell="A23" zoomScale="90" zoomScaleSheetLayoutView="90" workbookViewId="0">
      <selection activeCell="A43" sqref="A43:D51"/>
    </sheetView>
  </sheetViews>
  <sheetFormatPr defaultRowHeight="15" x14ac:dyDescent="0.25"/>
  <cols>
    <col min="1" max="1" width="7" style="19" customWidth="1"/>
    <col min="2" max="2" width="75.140625" style="1" customWidth="1"/>
    <col min="3" max="3" width="22.5703125" customWidth="1"/>
    <col min="4" max="4" width="23.7109375" customWidth="1"/>
    <col min="5" max="5" width="36.7109375" customWidth="1"/>
  </cols>
  <sheetData>
    <row r="1" spans="1:6" ht="16.5" x14ac:dyDescent="0.25">
      <c r="A1" s="85"/>
      <c r="B1" s="85"/>
      <c r="C1" s="29" t="s">
        <v>59</v>
      </c>
      <c r="D1" s="29"/>
      <c r="E1" s="6"/>
    </row>
    <row r="2" spans="1:6" ht="16.5" x14ac:dyDescent="0.25">
      <c r="A2" s="85"/>
      <c r="B2" s="85"/>
      <c r="C2" s="29" t="s">
        <v>60</v>
      </c>
      <c r="D2" s="29"/>
      <c r="E2" s="6"/>
    </row>
    <row r="3" spans="1:6" ht="16.5" x14ac:dyDescent="0.25">
      <c r="A3" s="85"/>
      <c r="B3" s="85"/>
      <c r="C3" s="29"/>
      <c r="D3" s="29"/>
      <c r="E3" s="6"/>
    </row>
    <row r="4" spans="1:6" ht="15.75" x14ac:dyDescent="0.25">
      <c r="D4" s="6"/>
      <c r="E4" s="5"/>
    </row>
    <row r="5" spans="1:6" ht="15.75" x14ac:dyDescent="0.25">
      <c r="D5" s="6"/>
      <c r="E5" s="5"/>
    </row>
    <row r="6" spans="1:6" ht="20.25" x14ac:dyDescent="0.3">
      <c r="A6" s="86" t="s">
        <v>58</v>
      </c>
      <c r="B6" s="87"/>
      <c r="C6" s="87"/>
      <c r="D6" s="87"/>
      <c r="E6" s="38"/>
    </row>
    <row r="8" spans="1:6" s="3" customFormat="1" ht="37.5" x14ac:dyDescent="0.25">
      <c r="A8" s="21" t="s">
        <v>0</v>
      </c>
      <c r="B8" s="12" t="s">
        <v>1</v>
      </c>
      <c r="C8" s="12" t="s">
        <v>2</v>
      </c>
      <c r="D8" s="12" t="s">
        <v>3</v>
      </c>
      <c r="E8" s="12" t="s">
        <v>4</v>
      </c>
    </row>
    <row r="9" spans="1:6" ht="38.1" customHeight="1" x14ac:dyDescent="0.25">
      <c r="A9" s="37">
        <v>1</v>
      </c>
      <c r="B9" s="7" t="s">
        <v>54</v>
      </c>
      <c r="C9" s="23">
        <f>D9/1.2</f>
        <v>0.44166666666666671</v>
      </c>
      <c r="D9" s="23">
        <v>0.53</v>
      </c>
      <c r="E9" s="16" t="s">
        <v>14</v>
      </c>
      <c r="F9" s="18" t="e">
        <f>D9/#REF!</f>
        <v>#REF!</v>
      </c>
    </row>
    <row r="10" spans="1:6" ht="38.1" customHeight="1" x14ac:dyDescent="0.25">
      <c r="A10" s="37">
        <v>2</v>
      </c>
      <c r="B10" s="7" t="s">
        <v>55</v>
      </c>
      <c r="C10" s="23">
        <f t="shared" ref="C10:C51" si="0">D10/1.2</f>
        <v>1.0583333333333333</v>
      </c>
      <c r="D10" s="23">
        <v>1.27</v>
      </c>
      <c r="E10" s="16" t="s">
        <v>15</v>
      </c>
      <c r="F10" s="17" t="e">
        <f>D10/#REF!</f>
        <v>#REF!</v>
      </c>
    </row>
    <row r="11" spans="1:6" ht="37.5" x14ac:dyDescent="0.25">
      <c r="A11" s="88">
        <v>3</v>
      </c>
      <c r="B11" s="7" t="s">
        <v>32</v>
      </c>
      <c r="C11" s="23"/>
      <c r="D11" s="23"/>
      <c r="E11" s="97" t="s">
        <v>15</v>
      </c>
      <c r="F11" s="17"/>
    </row>
    <row r="12" spans="1:6" ht="18.75" x14ac:dyDescent="0.25">
      <c r="A12" s="89"/>
      <c r="B12" s="14" t="s">
        <v>20</v>
      </c>
      <c r="C12" s="23">
        <f t="shared" ref="C12:C15" si="1">D12/1.2</f>
        <v>4238.1150000000007</v>
      </c>
      <c r="D12" s="23">
        <f>4843.56*1.05</f>
        <v>5085.7380000000003</v>
      </c>
      <c r="E12" s="98"/>
      <c r="F12" s="17" t="e">
        <f>D12/#REF!</f>
        <v>#REF!</v>
      </c>
    </row>
    <row r="13" spans="1:6" ht="18.75" x14ac:dyDescent="0.25">
      <c r="A13" s="89"/>
      <c r="B13" s="14" t="s">
        <v>21</v>
      </c>
      <c r="C13" s="23">
        <f t="shared" si="1"/>
        <v>4904.8033333333333</v>
      </c>
      <c r="D13" s="23">
        <f>5605.48*1.05+0.01</f>
        <v>5885.7640000000001</v>
      </c>
      <c r="E13" s="98"/>
      <c r="F13" s="17" t="e">
        <f>D13/#REF!</f>
        <v>#REF!</v>
      </c>
    </row>
    <row r="14" spans="1:6" ht="18.75" x14ac:dyDescent="0.25">
      <c r="A14" s="90"/>
      <c r="B14" s="14" t="s">
        <v>22</v>
      </c>
      <c r="C14" s="23">
        <f t="shared" si="1"/>
        <v>5714.3187500000004</v>
      </c>
      <c r="D14" s="23">
        <f>6530.65*1.05</f>
        <v>6857.1824999999999</v>
      </c>
      <c r="E14" s="99"/>
      <c r="F14" s="17" t="e">
        <f>D14/#REF!</f>
        <v>#REF!</v>
      </c>
    </row>
    <row r="15" spans="1:6" ht="62.25" customHeight="1" x14ac:dyDescent="0.25">
      <c r="A15" s="34">
        <v>4</v>
      </c>
      <c r="B15" s="7" t="s">
        <v>37</v>
      </c>
      <c r="C15" s="23">
        <f t="shared" si="1"/>
        <v>3134.7833333333333</v>
      </c>
      <c r="D15" s="23">
        <v>3761.74</v>
      </c>
      <c r="E15" s="36" t="s">
        <v>56</v>
      </c>
      <c r="F15" s="17"/>
    </row>
    <row r="16" spans="1:6" ht="65.25" customHeight="1" x14ac:dyDescent="0.25">
      <c r="A16" s="37">
        <v>5</v>
      </c>
      <c r="B16" s="7" t="s">
        <v>57</v>
      </c>
      <c r="C16" s="23">
        <f t="shared" si="0"/>
        <v>3657.1325000000002</v>
      </c>
      <c r="D16" s="23">
        <f>4179.58*1.05</f>
        <v>4388.5590000000002</v>
      </c>
      <c r="E16" s="16" t="s">
        <v>15</v>
      </c>
      <c r="F16" s="17" t="e">
        <f>D16/#REF!</f>
        <v>#REF!</v>
      </c>
    </row>
    <row r="17" spans="1:8" ht="43.5" customHeight="1" x14ac:dyDescent="0.25">
      <c r="A17" s="37">
        <v>6</v>
      </c>
      <c r="B17" s="7" t="s">
        <v>33</v>
      </c>
      <c r="C17" s="23">
        <f t="shared" si="0"/>
        <v>9326.5812500000011</v>
      </c>
      <c r="D17" s="23">
        <f>10658.95*1.05</f>
        <v>11191.897500000001</v>
      </c>
      <c r="E17" s="16" t="s">
        <v>15</v>
      </c>
      <c r="F17" s="17" t="e">
        <f>D17/#REF!</f>
        <v>#REF!</v>
      </c>
    </row>
    <row r="18" spans="1:8" ht="57.75" customHeight="1" x14ac:dyDescent="0.25">
      <c r="A18" s="37">
        <v>7</v>
      </c>
      <c r="B18" s="7" t="s">
        <v>34</v>
      </c>
      <c r="C18" s="23">
        <f t="shared" si="0"/>
        <v>13348.5275</v>
      </c>
      <c r="D18" s="23">
        <f>15255.46*1.05</f>
        <v>16018.233</v>
      </c>
      <c r="E18" s="16" t="s">
        <v>15</v>
      </c>
      <c r="F18" s="17">
        <v>1.05</v>
      </c>
    </row>
    <row r="19" spans="1:8" ht="45.75" customHeight="1" x14ac:dyDescent="0.25">
      <c r="A19" s="37">
        <v>8</v>
      </c>
      <c r="B19" s="7" t="s">
        <v>38</v>
      </c>
      <c r="C19" s="23">
        <f t="shared" si="0"/>
        <v>221.28750000000002</v>
      </c>
      <c r="D19" s="23">
        <f>252.9*1.05</f>
        <v>265.54500000000002</v>
      </c>
      <c r="E19" s="16" t="s">
        <v>17</v>
      </c>
      <c r="F19" s="17" t="e">
        <f>D19/#REF!</f>
        <v>#REF!</v>
      </c>
    </row>
    <row r="20" spans="1:8" ht="37.5" x14ac:dyDescent="0.25">
      <c r="A20" s="84">
        <v>9</v>
      </c>
      <c r="B20" s="7" t="s">
        <v>23</v>
      </c>
      <c r="C20" s="23">
        <f t="shared" si="0"/>
        <v>58.333333333333336</v>
      </c>
      <c r="D20" s="23">
        <v>70</v>
      </c>
      <c r="E20" s="28" t="s">
        <v>13</v>
      </c>
      <c r="F20" s="17" t="e">
        <f>D20/#REF!</f>
        <v>#REF!</v>
      </c>
      <c r="H20" s="4" t="s">
        <v>56</v>
      </c>
    </row>
    <row r="21" spans="1:8" ht="37.5" x14ac:dyDescent="0.25">
      <c r="A21" s="84"/>
      <c r="B21" s="7" t="s">
        <v>24</v>
      </c>
      <c r="C21" s="23">
        <f t="shared" si="0"/>
        <v>108.33333333333334</v>
      </c>
      <c r="D21" s="23">
        <v>130</v>
      </c>
      <c r="E21" s="28" t="s">
        <v>13</v>
      </c>
      <c r="F21" s="17" t="e">
        <f>D21/#REF!</f>
        <v>#REF!</v>
      </c>
      <c r="H21" s="4" t="s">
        <v>56</v>
      </c>
    </row>
    <row r="22" spans="1:8" ht="33" customHeight="1" x14ac:dyDescent="0.25">
      <c r="A22" s="37">
        <v>10</v>
      </c>
      <c r="B22" s="7" t="s">
        <v>39</v>
      </c>
      <c r="C22" s="23">
        <f t="shared" si="0"/>
        <v>3475.7625000000003</v>
      </c>
      <c r="D22" s="23">
        <f>3972.3*1.05</f>
        <v>4170.915</v>
      </c>
      <c r="E22" s="16" t="s">
        <v>25</v>
      </c>
      <c r="F22" s="17" t="e">
        <f>D22/#REF!</f>
        <v>#REF!</v>
      </c>
    </row>
    <row r="23" spans="1:8" ht="29.25" customHeight="1" x14ac:dyDescent="0.25">
      <c r="A23" s="37">
        <v>11</v>
      </c>
      <c r="B23" s="7" t="s">
        <v>40</v>
      </c>
      <c r="C23" s="23">
        <f t="shared" si="0"/>
        <v>297.5</v>
      </c>
      <c r="D23" s="23">
        <f>340*1.05</f>
        <v>357</v>
      </c>
      <c r="E23" s="16" t="s">
        <v>12</v>
      </c>
      <c r="F23" s="17" t="e">
        <f>D23/#REF!</f>
        <v>#REF!</v>
      </c>
    </row>
    <row r="24" spans="1:8" ht="37.5" hidden="1" x14ac:dyDescent="0.25">
      <c r="A24" s="37">
        <v>12</v>
      </c>
      <c r="B24" s="13" t="s">
        <v>9</v>
      </c>
      <c r="C24" s="23">
        <f t="shared" si="0"/>
        <v>0</v>
      </c>
      <c r="D24" s="23"/>
      <c r="E24" s="100" t="s">
        <v>8</v>
      </c>
      <c r="F24" s="17" t="e">
        <f>D24/#REF!</f>
        <v>#REF!</v>
      </c>
    </row>
    <row r="25" spans="1:8" ht="18.75" hidden="1" x14ac:dyDescent="0.25">
      <c r="A25" s="37"/>
      <c r="B25" s="14" t="s">
        <v>5</v>
      </c>
      <c r="C25" s="23">
        <f t="shared" si="0"/>
        <v>1433.7916666666667</v>
      </c>
      <c r="D25" s="23">
        <v>1720.55</v>
      </c>
      <c r="E25" s="100"/>
      <c r="F25" s="17" t="e">
        <f>D25/#REF!</f>
        <v>#REF!</v>
      </c>
    </row>
    <row r="26" spans="1:8" ht="18.75" hidden="1" x14ac:dyDescent="0.25">
      <c r="A26" s="37"/>
      <c r="B26" s="14" t="s">
        <v>6</v>
      </c>
      <c r="C26" s="23">
        <f t="shared" ca="1" si="0"/>
        <v>297.5</v>
      </c>
      <c r="D26" s="23">
        <f ca="1">C26*1.2</f>
        <v>1939.7639999999999</v>
      </c>
      <c r="E26" s="100"/>
      <c r="F26" s="17">
        <f ca="1">D26/#REF!</f>
        <v>1</v>
      </c>
    </row>
    <row r="27" spans="1:8" ht="18.75" hidden="1" x14ac:dyDescent="0.25">
      <c r="A27" s="37"/>
      <c r="B27" s="14" t="s">
        <v>7</v>
      </c>
      <c r="C27" s="23">
        <f t="shared" ca="1" si="0"/>
        <v>297.5</v>
      </c>
      <c r="D27" s="23">
        <f ca="1">C27*1.2</f>
        <v>2192.1839999999997</v>
      </c>
      <c r="E27" s="100"/>
      <c r="F27" s="17">
        <f ca="1">D27/#REF!</f>
        <v>1</v>
      </c>
    </row>
    <row r="28" spans="1:8" ht="18.75" hidden="1" x14ac:dyDescent="0.25">
      <c r="A28" s="37">
        <v>13</v>
      </c>
      <c r="B28" s="15" t="s">
        <v>10</v>
      </c>
      <c r="C28" s="23">
        <f t="shared" si="0"/>
        <v>0</v>
      </c>
      <c r="D28" s="23"/>
      <c r="E28" s="100" t="s">
        <v>8</v>
      </c>
      <c r="F28" s="17" t="e">
        <f>D28/#REF!</f>
        <v>#REF!</v>
      </c>
    </row>
    <row r="29" spans="1:8" ht="18.75" hidden="1" x14ac:dyDescent="0.25">
      <c r="A29" s="37"/>
      <c r="B29" s="14" t="s">
        <v>5</v>
      </c>
      <c r="C29" s="23">
        <f t="shared" ca="1" si="0"/>
        <v>297.5</v>
      </c>
      <c r="D29" s="23">
        <f ca="1">C29*1.2</f>
        <v>1096.08</v>
      </c>
      <c r="E29" s="100"/>
      <c r="F29" s="17">
        <f ca="1">D29/#REF!</f>
        <v>1</v>
      </c>
    </row>
    <row r="30" spans="1:8" ht="18.75" hidden="1" x14ac:dyDescent="0.25">
      <c r="A30" s="37"/>
      <c r="B30" s="14" t="s">
        <v>6</v>
      </c>
      <c r="C30" s="23">
        <f t="shared" ca="1" si="0"/>
        <v>297.5</v>
      </c>
      <c r="D30" s="23">
        <f t="shared" ref="D30:D31" ca="1" si="2">C30*1.2</f>
        <v>1308.6479999999999</v>
      </c>
      <c r="E30" s="100"/>
      <c r="F30" s="17">
        <f ca="1">D30/#REF!</f>
        <v>1</v>
      </c>
    </row>
    <row r="31" spans="1:8" ht="18.75" hidden="1" x14ac:dyDescent="0.25">
      <c r="A31" s="37"/>
      <c r="B31" s="14" t="s">
        <v>7</v>
      </c>
      <c r="C31" s="23">
        <f t="shared" ca="1" si="0"/>
        <v>297.5</v>
      </c>
      <c r="D31" s="23">
        <f t="shared" ca="1" si="2"/>
        <v>1660.7639999999999</v>
      </c>
      <c r="E31" s="100"/>
      <c r="F31" s="17">
        <f ca="1">D31/#REF!</f>
        <v>1</v>
      </c>
    </row>
    <row r="32" spans="1:8" ht="37.5" hidden="1" x14ac:dyDescent="0.25">
      <c r="A32" s="37">
        <v>14</v>
      </c>
      <c r="B32" s="15" t="s">
        <v>16</v>
      </c>
      <c r="C32" s="23">
        <f t="shared" si="0"/>
        <v>0</v>
      </c>
      <c r="D32" s="23"/>
      <c r="E32" s="100" t="s">
        <v>8</v>
      </c>
      <c r="F32" s="17" t="e">
        <f>D32/#REF!</f>
        <v>#REF!</v>
      </c>
    </row>
    <row r="33" spans="1:8" ht="18.75" hidden="1" x14ac:dyDescent="0.25">
      <c r="A33" s="37"/>
      <c r="B33" s="14" t="s">
        <v>5</v>
      </c>
      <c r="C33" s="23">
        <f t="shared" ca="1" si="0"/>
        <v>297.5</v>
      </c>
      <c r="D33" s="23">
        <f ca="1">C33*1.2</f>
        <v>1046.7479999999998</v>
      </c>
      <c r="E33" s="100"/>
      <c r="F33" s="17">
        <f ca="1">D33/#REF!</f>
        <v>1</v>
      </c>
    </row>
    <row r="34" spans="1:8" ht="18.75" hidden="1" x14ac:dyDescent="0.25">
      <c r="A34" s="37"/>
      <c r="B34" s="14" t="s">
        <v>6</v>
      </c>
      <c r="C34" s="23">
        <f t="shared" ca="1" si="0"/>
        <v>297.5</v>
      </c>
      <c r="D34" s="23">
        <f t="shared" ref="D34:D35" ca="1" si="3">C34*1.2</f>
        <v>1139.52</v>
      </c>
      <c r="E34" s="100"/>
      <c r="F34" s="17">
        <f ca="1">D34/#REF!</f>
        <v>1</v>
      </c>
    </row>
    <row r="35" spans="1:8" ht="18.75" hidden="1" x14ac:dyDescent="0.25">
      <c r="A35" s="37"/>
      <c r="B35" s="14" t="s">
        <v>7</v>
      </c>
      <c r="C35" s="23">
        <f t="shared" ca="1" si="0"/>
        <v>297.5</v>
      </c>
      <c r="D35" s="23">
        <f t="shared" ca="1" si="3"/>
        <v>1232.268</v>
      </c>
      <c r="E35" s="100"/>
      <c r="F35" s="17">
        <f ca="1">D35/#REF!</f>
        <v>1</v>
      </c>
    </row>
    <row r="36" spans="1:8" ht="18.75" hidden="1" x14ac:dyDescent="0.25">
      <c r="A36" s="37">
        <v>15</v>
      </c>
      <c r="B36" s="15" t="s">
        <v>11</v>
      </c>
      <c r="C36" s="23">
        <f t="shared" si="0"/>
        <v>0</v>
      </c>
      <c r="D36" s="23"/>
      <c r="E36" s="100" t="s">
        <v>8</v>
      </c>
      <c r="F36" s="17" t="e">
        <f>D36/#REF!</f>
        <v>#REF!</v>
      </c>
    </row>
    <row r="37" spans="1:8" ht="18.75" hidden="1" x14ac:dyDescent="0.25">
      <c r="A37" s="37"/>
      <c r="B37" s="14" t="s">
        <v>5</v>
      </c>
      <c r="C37" s="23">
        <f t="shared" ca="1" si="0"/>
        <v>297.5</v>
      </c>
      <c r="D37" s="23">
        <f ca="1">C37*1.2</f>
        <v>1645.8</v>
      </c>
      <c r="E37" s="100"/>
      <c r="F37" s="17">
        <f ca="1">D37/#REF!</f>
        <v>1</v>
      </c>
    </row>
    <row r="38" spans="1:8" ht="18.75" hidden="1" x14ac:dyDescent="0.25">
      <c r="A38" s="37"/>
      <c r="B38" s="14" t="s">
        <v>6</v>
      </c>
      <c r="C38" s="23">
        <f t="shared" ca="1" si="0"/>
        <v>297.5</v>
      </c>
      <c r="D38" s="23">
        <f t="shared" ref="D38:D39" ca="1" si="4">C38*1.2</f>
        <v>2040.7560000000001</v>
      </c>
      <c r="E38" s="100"/>
      <c r="F38" s="17">
        <f ca="1">D38/#REF!</f>
        <v>1</v>
      </c>
    </row>
    <row r="39" spans="1:8" ht="15.75" hidden="1" customHeight="1" x14ac:dyDescent="0.25">
      <c r="A39" s="37"/>
      <c r="B39" s="14" t="s">
        <v>7</v>
      </c>
      <c r="C39" s="23">
        <f t="shared" ca="1" si="0"/>
        <v>297.5</v>
      </c>
      <c r="D39" s="23">
        <f t="shared" ca="1" si="4"/>
        <v>2830.74</v>
      </c>
      <c r="E39" s="100"/>
      <c r="F39" s="17">
        <f ca="1">D39/#REF!</f>
        <v>1</v>
      </c>
    </row>
    <row r="40" spans="1:8" ht="27.75" customHeight="1" x14ac:dyDescent="0.25">
      <c r="A40" s="37">
        <v>12</v>
      </c>
      <c r="B40" s="8" t="s">
        <v>41</v>
      </c>
      <c r="C40" s="23">
        <f t="shared" si="0"/>
        <v>525</v>
      </c>
      <c r="D40" s="23">
        <v>630</v>
      </c>
      <c r="E40" s="35" t="s">
        <v>28</v>
      </c>
      <c r="F40" s="17" t="e">
        <f>D40/#REF!</f>
        <v>#REF!</v>
      </c>
    </row>
    <row r="41" spans="1:8" s="4" customFormat="1" ht="38.1" customHeight="1" x14ac:dyDescent="0.25">
      <c r="A41" s="22">
        <v>13</v>
      </c>
      <c r="B41" s="7" t="s">
        <v>42</v>
      </c>
      <c r="C41" s="23">
        <f t="shared" si="0"/>
        <v>1103.1300000000001</v>
      </c>
      <c r="D41" s="23">
        <f>1260.72*1.05</f>
        <v>1323.7560000000001</v>
      </c>
      <c r="E41" s="16" t="s">
        <v>27</v>
      </c>
      <c r="F41" s="17" t="e">
        <f>D41/#REF!</f>
        <v>#REF!</v>
      </c>
    </row>
    <row r="42" spans="1:8" s="4" customFormat="1" ht="38.1" customHeight="1" x14ac:dyDescent="0.25">
      <c r="A42" s="22">
        <v>14</v>
      </c>
      <c r="B42" s="7" t="s">
        <v>43</v>
      </c>
      <c r="C42" s="23">
        <f t="shared" si="0"/>
        <v>600</v>
      </c>
      <c r="D42" s="23">
        <v>720</v>
      </c>
      <c r="E42" s="16" t="s">
        <v>18</v>
      </c>
      <c r="F42" s="17" t="e">
        <f>D42/#REF!</f>
        <v>#REF!</v>
      </c>
    </row>
    <row r="43" spans="1:8" s="4" customFormat="1" ht="38.1" customHeight="1" x14ac:dyDescent="0.25">
      <c r="A43" s="22">
        <f>A42+1</f>
        <v>15</v>
      </c>
      <c r="B43" s="7" t="s">
        <v>44</v>
      </c>
      <c r="C43" s="23">
        <f t="shared" si="0"/>
        <v>1666.6666666666667</v>
      </c>
      <c r="D43" s="27">
        <v>2000</v>
      </c>
      <c r="E43" s="28" t="s">
        <v>26</v>
      </c>
      <c r="F43" s="17" t="e">
        <f>D43/#REF!</f>
        <v>#REF!</v>
      </c>
      <c r="H43" s="4" t="s">
        <v>56</v>
      </c>
    </row>
    <row r="44" spans="1:8" s="4" customFormat="1" ht="38.1" customHeight="1" x14ac:dyDescent="0.25">
      <c r="A44" s="22">
        <f t="shared" ref="A44:A51" si="5">A43+1</f>
        <v>16</v>
      </c>
      <c r="B44" s="7" t="s">
        <v>53</v>
      </c>
      <c r="C44" s="23">
        <f t="shared" si="0"/>
        <v>1250</v>
      </c>
      <c r="D44" s="27">
        <v>1500</v>
      </c>
      <c r="E44" s="16" t="s">
        <v>56</v>
      </c>
      <c r="F44" s="17"/>
    </row>
    <row r="45" spans="1:8" s="4" customFormat="1" ht="38.1" customHeight="1" x14ac:dyDescent="0.25">
      <c r="A45" s="22">
        <f t="shared" si="5"/>
        <v>17</v>
      </c>
      <c r="B45" s="7" t="s">
        <v>46</v>
      </c>
      <c r="C45" s="23">
        <f t="shared" si="0"/>
        <v>1500</v>
      </c>
      <c r="D45" s="23">
        <v>1800</v>
      </c>
      <c r="E45" s="16" t="s">
        <v>29</v>
      </c>
    </row>
    <row r="46" spans="1:8" s="4" customFormat="1" ht="41.25" customHeight="1" x14ac:dyDescent="0.25">
      <c r="A46" s="22">
        <f t="shared" si="5"/>
        <v>18</v>
      </c>
      <c r="B46" s="7" t="s">
        <v>47</v>
      </c>
      <c r="C46" s="23">
        <f t="shared" si="0"/>
        <v>1617.5</v>
      </c>
      <c r="D46" s="23">
        <v>1941</v>
      </c>
      <c r="E46" s="16" t="s">
        <v>29</v>
      </c>
    </row>
    <row r="47" spans="1:8" s="4" customFormat="1" ht="40.5" customHeight="1" x14ac:dyDescent="0.25">
      <c r="A47" s="22">
        <f t="shared" si="5"/>
        <v>19</v>
      </c>
      <c r="B47" s="7" t="s">
        <v>48</v>
      </c>
      <c r="C47" s="23">
        <f t="shared" si="0"/>
        <v>1750</v>
      </c>
      <c r="D47" s="23">
        <v>2100</v>
      </c>
      <c r="E47" s="16" t="s">
        <v>30</v>
      </c>
    </row>
    <row r="48" spans="1:8" s="4" customFormat="1" ht="59.25" customHeight="1" x14ac:dyDescent="0.25">
      <c r="A48" s="22">
        <f t="shared" si="5"/>
        <v>20</v>
      </c>
      <c r="B48" s="7" t="s">
        <v>51</v>
      </c>
      <c r="C48" s="23">
        <f t="shared" si="0"/>
        <v>1666.6666666666667</v>
      </c>
      <c r="D48" s="23">
        <v>2000</v>
      </c>
      <c r="E48" s="35" t="s">
        <v>56</v>
      </c>
    </row>
    <row r="49" spans="1:5" s="4" customFormat="1" ht="31.5" customHeight="1" x14ac:dyDescent="0.25">
      <c r="A49" s="22">
        <f t="shared" si="5"/>
        <v>21</v>
      </c>
      <c r="B49" s="7" t="s">
        <v>49</v>
      </c>
      <c r="C49" s="23">
        <f t="shared" si="0"/>
        <v>939</v>
      </c>
      <c r="D49" s="23">
        <v>1126.8</v>
      </c>
      <c r="E49" s="35" t="s">
        <v>28</v>
      </c>
    </row>
    <row r="50" spans="1:5" s="4" customFormat="1" ht="31.5" customHeight="1" x14ac:dyDescent="0.25">
      <c r="A50" s="22">
        <f t="shared" si="5"/>
        <v>22</v>
      </c>
      <c r="B50" s="7" t="s">
        <v>52</v>
      </c>
      <c r="C50" s="23">
        <f t="shared" si="0"/>
        <v>1000</v>
      </c>
      <c r="D50" s="23">
        <v>1200</v>
      </c>
      <c r="E50" s="35" t="s">
        <v>56</v>
      </c>
    </row>
    <row r="51" spans="1:5" s="4" customFormat="1" ht="38.25" customHeight="1" x14ac:dyDescent="0.25">
      <c r="A51" s="22">
        <f t="shared" si="5"/>
        <v>23</v>
      </c>
      <c r="B51" s="7" t="s">
        <v>50</v>
      </c>
      <c r="C51" s="23">
        <f t="shared" si="0"/>
        <v>1728.9333333333332</v>
      </c>
      <c r="D51" s="23">
        <v>2074.7199999999998</v>
      </c>
      <c r="E51" s="16" t="s">
        <v>31</v>
      </c>
    </row>
    <row r="52" spans="1:5" ht="18.75" x14ac:dyDescent="0.3">
      <c r="A52" s="20"/>
      <c r="B52" s="9"/>
      <c r="C52" s="9"/>
      <c r="D52" s="10"/>
      <c r="E52" s="10"/>
    </row>
    <row r="53" spans="1:5" ht="18.75" x14ac:dyDescent="0.3">
      <c r="A53" s="20"/>
      <c r="B53" s="9"/>
      <c r="C53" s="9"/>
      <c r="D53" s="10"/>
      <c r="E53" s="10"/>
    </row>
    <row r="54" spans="1:5" ht="18.75" x14ac:dyDescent="0.3">
      <c r="A54" s="20"/>
      <c r="B54" s="9"/>
      <c r="C54" s="9"/>
      <c r="D54" s="10"/>
      <c r="E54" s="10"/>
    </row>
    <row r="55" spans="1:5" ht="18.75" x14ac:dyDescent="0.3">
      <c r="A55" s="24" t="s">
        <v>19</v>
      </c>
      <c r="B55" s="25"/>
      <c r="C55" s="9"/>
      <c r="D55" s="11"/>
      <c r="E55" s="11"/>
    </row>
    <row r="56" spans="1:5" ht="18.75" x14ac:dyDescent="0.3">
      <c r="A56" s="26" t="s">
        <v>45</v>
      </c>
      <c r="B56" s="25"/>
      <c r="C56" s="9"/>
      <c r="D56" s="11"/>
      <c r="E56" s="11"/>
    </row>
    <row r="57" spans="1:5" ht="18.75" x14ac:dyDescent="0.3">
      <c r="A57" s="26"/>
      <c r="B57" s="25"/>
      <c r="C57" s="9"/>
      <c r="D57" s="11"/>
      <c r="E57" s="11"/>
    </row>
    <row r="58" spans="1:5" x14ac:dyDescent="0.25">
      <c r="A58" s="30" t="s">
        <v>35</v>
      </c>
      <c r="B58" s="31"/>
      <c r="C58" s="2"/>
      <c r="D58" s="2"/>
    </row>
    <row r="59" spans="1:5" x14ac:dyDescent="0.25">
      <c r="A59" s="30" t="s">
        <v>36</v>
      </c>
      <c r="B59" s="31"/>
      <c r="C59" s="2"/>
      <c r="D59" s="2"/>
    </row>
    <row r="60" spans="1:5" x14ac:dyDescent="0.25">
      <c r="C60" s="2"/>
      <c r="D60" s="2"/>
    </row>
    <row r="61" spans="1:5" x14ac:dyDescent="0.25">
      <c r="C61" s="2"/>
      <c r="D61" s="2"/>
    </row>
    <row r="62" spans="1:5" x14ac:dyDescent="0.25">
      <c r="C62" s="2"/>
      <c r="D62" s="2"/>
    </row>
    <row r="63" spans="1:5" x14ac:dyDescent="0.25">
      <c r="C63" s="2"/>
      <c r="D63" s="2"/>
    </row>
    <row r="64" spans="1:5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</sheetData>
  <mergeCells count="11">
    <mergeCell ref="A20:A21"/>
    <mergeCell ref="E24:E27"/>
    <mergeCell ref="E28:E31"/>
    <mergeCell ref="E32:E35"/>
    <mergeCell ref="E36:E39"/>
    <mergeCell ref="E11:E14"/>
    <mergeCell ref="A1:B1"/>
    <mergeCell ref="A2:B2"/>
    <mergeCell ref="A3:B3"/>
    <mergeCell ref="A6:D6"/>
    <mergeCell ref="A11:A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Перечень с 01.01.2024</vt:lpstr>
      <vt:lpstr>Перечень ТС с 24.01.2024</vt:lpstr>
      <vt:lpstr>Лаборатория_с 01.01.2024</vt:lpstr>
      <vt:lpstr>Перечень с 01.01.2022</vt:lpstr>
      <vt:lpstr>'Перечень с 01.01.2022'!Область_печати</vt:lpstr>
      <vt:lpstr>'Перечень с 01.01.2024'!Область_печати</vt:lpstr>
      <vt:lpstr>'Перечень ТС с 24.01.2024'!Область_печати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2024-01-31T03:36:32Z</dcterms:modified>
</cp:coreProperties>
</file>